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<sst xmlns="http://schemas.openxmlformats.org/spreadsheetml/2006/main" count="111" uniqueCount="111">
  <si>
    <t>Počet hlasů</t>
  </si>
  <si>
    <t>Pořadové číslo</t>
  </si>
  <si>
    <t>Obec</t>
  </si>
  <si>
    <t>Počet obyvatel</t>
  </si>
  <si>
    <t>Počet hlasů v přepočtu na obyvatele</t>
  </si>
  <si>
    <t>Množství vodného a stočného (v 1000 m3)</t>
  </si>
  <si>
    <t>Počet hlasů za množství m3</t>
  </si>
  <si>
    <t xml:space="preserve">Celkem </t>
  </si>
  <si>
    <t>vodné</t>
  </si>
  <si>
    <t>stočné</t>
  </si>
  <si>
    <t>celkem</t>
  </si>
  <si>
    <t>hlasů</t>
  </si>
  <si>
    <t>Bedřichov</t>
  </si>
  <si>
    <t>1.</t>
  </si>
  <si>
    <t>Benešov</t>
  </si>
  <si>
    <t>2.</t>
  </si>
  <si>
    <t>Blansko</t>
  </si>
  <si>
    <t>3.</t>
  </si>
  <si>
    <t>Borotín</t>
  </si>
  <si>
    <t>4.</t>
  </si>
  <si>
    <t>Bořitov</t>
  </si>
  <si>
    <t>5.</t>
  </si>
  <si>
    <t>Boskovice</t>
  </si>
  <si>
    <t>6.</t>
  </si>
  <si>
    <t>Brťov - Jeneč</t>
  </si>
  <si>
    <t>7.</t>
  </si>
  <si>
    <t>Bukovice</t>
  </si>
  <si>
    <t>8.</t>
  </si>
  <si>
    <t>Cetkovice</t>
  </si>
  <si>
    <t>9.</t>
  </si>
  <si>
    <t>Crhov</t>
  </si>
  <si>
    <t>10.</t>
  </si>
  <si>
    <t>Deštná</t>
  </si>
  <si>
    <t>Doubravice</t>
  </si>
  <si>
    <t>Habrůvka</t>
  </si>
  <si>
    <t>Holštejn</t>
  </si>
  <si>
    <t>Chrudichromy</t>
  </si>
  <si>
    <t>Jedovnice</t>
  </si>
  <si>
    <t>Kněževes</t>
  </si>
  <si>
    <t>Kořenec</t>
  </si>
  <si>
    <t>Kotvrdovice</t>
  </si>
  <si>
    <t>Krasová</t>
  </si>
  <si>
    <t>Krhov</t>
  </si>
  <si>
    <t>Křetín</t>
  </si>
  <si>
    <t>Křtiny</t>
  </si>
  <si>
    <t>Kunčina Ves</t>
  </si>
  <si>
    <t>Kunice</t>
  </si>
  <si>
    <t>Kuničky</t>
  </si>
  <si>
    <t>Lazinov</t>
  </si>
  <si>
    <t>Lažany</t>
  </si>
  <si>
    <t>Letovice</t>
  </si>
  <si>
    <t>Lhota Rapotina</t>
  </si>
  <si>
    <t>Lhota u Olešnice</t>
  </si>
  <si>
    <t>Lipovec</t>
  </si>
  <si>
    <t>Lipůvka</t>
  </si>
  <si>
    <t>Lubě</t>
  </si>
  <si>
    <t>Malá Lhota</t>
  </si>
  <si>
    <t>Malá Roudka</t>
  </si>
  <si>
    <t>Míchov</t>
  </si>
  <si>
    <t>Milonice</t>
  </si>
  <si>
    <t>Němčice</t>
  </si>
  <si>
    <t>Nýrov</t>
  </si>
  <si>
    <t>Obora</t>
  </si>
  <si>
    <t>Okrouhlá</t>
  </si>
  <si>
    <t>Olomučany</t>
  </si>
  <si>
    <t>Ostrov u Macochy</t>
  </si>
  <si>
    <t>Pamětice</t>
  </si>
  <si>
    <t>Petrovice</t>
  </si>
  <si>
    <t>Ráječko</t>
  </si>
  <si>
    <t>Rozsíčka</t>
  </si>
  <si>
    <t>Rudice</t>
  </si>
  <si>
    <t>Senetářov</t>
  </si>
  <si>
    <t>Skrchov</t>
  </si>
  <si>
    <t>Spešov</t>
  </si>
  <si>
    <t>Sudice</t>
  </si>
  <si>
    <t>Suchý</t>
  </si>
  <si>
    <t>Sulíkov</t>
  </si>
  <si>
    <t>Svinošice</t>
  </si>
  <si>
    <t>Šebetov</t>
  </si>
  <si>
    <t>Šošůvka</t>
  </si>
  <si>
    <t>Štěchov</t>
  </si>
  <si>
    <t>Tasovice</t>
  </si>
  <si>
    <t>Uhřice</t>
  </si>
  <si>
    <t>Újezd u Boskovic</t>
  </si>
  <si>
    <t>Újezd u Černé Hory</t>
  </si>
  <si>
    <t>Unín u Tišnova</t>
  </si>
  <si>
    <t>Valchov</t>
  </si>
  <si>
    <t>Vavřinec</t>
  </si>
  <si>
    <t>Velenov</t>
  </si>
  <si>
    <t>Vilémovice</t>
  </si>
  <si>
    <t>Vranová</t>
  </si>
  <si>
    <t>Závist</t>
  </si>
  <si>
    <t>Zhoř</t>
  </si>
  <si>
    <t>Žďár</t>
  </si>
  <si>
    <t>Žďárná</t>
  </si>
  <si>
    <t>Žerůtky</t>
  </si>
  <si>
    <t>Počet hlasů s hodnoutou 1</t>
  </si>
  <si>
    <t xml:space="preserve">Počet zbývajících hlasů </t>
  </si>
  <si>
    <t>vod. +stoč. Celkem</t>
  </si>
  <si>
    <t>počet hlasu k rozdělení</t>
  </si>
  <si>
    <t>suma hlasy za podíl</t>
  </si>
  <si>
    <t>Poznámka:</t>
  </si>
  <si>
    <t xml:space="preserve"> </t>
  </si>
  <si>
    <t>3/ hodnotu  5121,4 je nutno vypočítat(samostatně) jako sumu všech spotřeb s hodnotou hlasu &gt;1</t>
  </si>
  <si>
    <r>
      <t xml:space="preserve">1/ hodnota 160 ve vzorcích sloupců </t>
    </r>
    <r>
      <rPr>
        <b/>
        <sz val="12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a</t>
    </r>
    <r>
      <rPr>
        <b/>
        <sz val="12"/>
        <color indexed="8"/>
        <rFont val="Calibri"/>
        <family val="2"/>
      </rPr>
      <t xml:space="preserve"> T</t>
    </r>
    <r>
      <rPr>
        <sz val="11"/>
        <color indexed="8"/>
        <rFont val="Calibri"/>
        <family val="2"/>
      </rPr>
      <t xml:space="preserve"> je zbývající počet hlasů s hodnotou &gt; jak 1, vypočte se v políčku S4, do vzorce nutno dosadit ručně a pak vzorec zkopírocat do celého sloupce</t>
    </r>
  </si>
  <si>
    <r>
      <t xml:space="preserve">2/ koef. 1,1 ve vzorci sloupcích </t>
    </r>
    <r>
      <rPr>
        <b/>
        <sz val="12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a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T</t>
    </r>
    <r>
      <rPr>
        <sz val="11"/>
        <color indexed="8"/>
        <rFont val="Calibri"/>
        <family val="2"/>
      </rPr>
      <t>, je podíl 5653,6/5121,4, do vzorce nutno dosadit ručně</t>
    </r>
  </si>
  <si>
    <t>Černovice</t>
  </si>
  <si>
    <t>Ludíkov</t>
  </si>
  <si>
    <t>Kulířov</t>
  </si>
  <si>
    <t>počty obyvatel-dle ministerstva vnitra k 1.1.2019</t>
  </si>
  <si>
    <t>pro rok 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</si>
</sst>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"/>
    <numFmt numFmtId="170" formatCode="[$-405]d\.\ mmmm\ yyyy"/>
    <numFmt numFmtId="171" formatCode="0.0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8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0" fillId="0" borderId="0" xfId="46">
      <alignment/>
      <protection/>
    </xf>
    <xf numFmtId="0" fontId="19" fillId="24" borderId="0" xfId="46" applyFont="1" applyFill="1">
      <alignment/>
      <protection/>
    </xf>
    <xf numFmtId="0" fontId="10" fillId="24" borderId="0" xfId="46" applyFill="1">
      <alignment/>
      <protection/>
    </xf>
    <xf numFmtId="0" fontId="19" fillId="0" borderId="10" xfId="46" applyFont="1" applyBorder="1">
      <alignment/>
      <protection/>
    </xf>
    <xf numFmtId="0" fontId="19" fillId="0" borderId="11" xfId="46" applyFont="1" applyBorder="1" applyAlignment="1">
      <alignment horizontal="center"/>
      <protection/>
    </xf>
    <xf numFmtId="0" fontId="19" fillId="0" borderId="12" xfId="46" applyFont="1" applyBorder="1">
      <alignment/>
      <protection/>
    </xf>
    <xf numFmtId="0" fontId="10" fillId="0" borderId="13" xfId="46" applyBorder="1" applyAlignment="1">
      <alignment horizontal="center"/>
      <protection/>
    </xf>
    <xf numFmtId="0" fontId="21" fillId="0" borderId="14" xfId="46" applyFont="1" applyBorder="1">
      <alignment/>
      <protection/>
    </xf>
    <xf numFmtId="0" fontId="10" fillId="0" borderId="15" xfId="46" applyBorder="1">
      <alignment/>
      <protection/>
    </xf>
    <xf numFmtId="0" fontId="10" fillId="19" borderId="0" xfId="46" applyFill="1" applyAlignment="1">
      <alignment horizontal="center"/>
      <protection/>
    </xf>
    <xf numFmtId="166" fontId="10" fillId="0" borderId="14" xfId="46" applyNumberFormat="1" applyBorder="1">
      <alignment/>
      <protection/>
    </xf>
    <xf numFmtId="166" fontId="10" fillId="25" borderId="14" xfId="46" applyNumberFormat="1" applyFill="1" applyBorder="1">
      <alignment/>
      <protection/>
    </xf>
    <xf numFmtId="0" fontId="10" fillId="19" borderId="14" xfId="46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1" fillId="0" borderId="16" xfId="46" applyFont="1" applyBorder="1">
      <alignment/>
      <protection/>
    </xf>
    <xf numFmtId="0" fontId="10" fillId="0" borderId="17" xfId="46" applyBorder="1">
      <alignment/>
      <protection/>
    </xf>
    <xf numFmtId="0" fontId="10" fillId="19" borderId="16" xfId="46" applyFill="1" applyBorder="1" applyAlignment="1">
      <alignment horizontal="center"/>
      <protection/>
    </xf>
    <xf numFmtId="166" fontId="10" fillId="0" borderId="16" xfId="46" applyNumberFormat="1" applyBorder="1">
      <alignment/>
      <protection/>
    </xf>
    <xf numFmtId="0" fontId="21" fillId="0" borderId="18" xfId="46" applyFont="1" applyBorder="1">
      <alignment/>
      <protection/>
    </xf>
    <xf numFmtId="0" fontId="10" fillId="0" borderId="19" xfId="46" applyBorder="1">
      <alignment/>
      <protection/>
    </xf>
    <xf numFmtId="0" fontId="10" fillId="26" borderId="20" xfId="46" applyFill="1" applyBorder="1" applyAlignment="1">
      <alignment horizontal="center"/>
      <protection/>
    </xf>
    <xf numFmtId="0" fontId="10" fillId="0" borderId="11" xfId="46" applyBorder="1">
      <alignment/>
      <protection/>
    </xf>
    <xf numFmtId="0" fontId="10" fillId="26" borderId="11" xfId="46" applyFill="1" applyBorder="1">
      <alignment/>
      <protection/>
    </xf>
    <xf numFmtId="0" fontId="10" fillId="19" borderId="11" xfId="46" applyFill="1" applyBorder="1" applyAlignment="1">
      <alignment horizontal="center"/>
      <protection/>
    </xf>
    <xf numFmtId="166" fontId="10" fillId="26" borderId="11" xfId="46" applyNumberFormat="1" applyFill="1" applyBorder="1">
      <alignment/>
      <protection/>
    </xf>
    <xf numFmtId="166" fontId="10" fillId="25" borderId="11" xfId="46" applyNumberFormat="1" applyFill="1" applyBorder="1">
      <alignment/>
      <protection/>
    </xf>
    <xf numFmtId="166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66" fontId="10" fillId="25" borderId="0" xfId="46" applyNumberFormat="1" applyFill="1">
      <alignment/>
      <protection/>
    </xf>
    <xf numFmtId="171" fontId="0" fillId="0" borderId="0" xfId="0" applyNumberFormat="1" applyAlignment="1">
      <alignment/>
    </xf>
    <xf numFmtId="1" fontId="10" fillId="8" borderId="14" xfId="46" applyNumberFormat="1" applyFill="1" applyBorder="1" applyAlignment="1">
      <alignment horizontal="center"/>
      <protection/>
    </xf>
    <xf numFmtId="1" fontId="19" fillId="4" borderId="15" xfId="46" applyNumberFormat="1" applyFont="1" applyFill="1" applyBorder="1" applyAlignment="1">
      <alignment horizontal="center"/>
      <protection/>
    </xf>
    <xf numFmtId="1" fontId="10" fillId="19" borderId="11" xfId="46" applyNumberFormat="1" applyFill="1" applyBorder="1" applyAlignment="1">
      <alignment horizontal="center"/>
      <protection/>
    </xf>
    <xf numFmtId="1" fontId="19" fillId="4" borderId="21" xfId="46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69" fontId="0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166" fontId="10" fillId="0" borderId="22" xfId="46" applyNumberFormat="1" applyBorder="1">
      <alignment/>
      <protection/>
    </xf>
    <xf numFmtId="166" fontId="10" fillId="0" borderId="20" xfId="46" applyNumberFormat="1" applyBorder="1">
      <alignment/>
      <protection/>
    </xf>
    <xf numFmtId="1" fontId="0" fillId="0" borderId="21" xfId="0" applyNumberFormat="1" applyBorder="1" applyAlignment="1">
      <alignment/>
    </xf>
    <xf numFmtId="0" fontId="10" fillId="0" borderId="13" xfId="46" applyBorder="1">
      <alignment/>
      <protection/>
    </xf>
    <xf numFmtId="169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" fontId="0" fillId="0" borderId="23" xfId="0" applyNumberFormat="1" applyBorder="1" applyAlignment="1">
      <alignment/>
    </xf>
    <xf numFmtId="166" fontId="0" fillId="19" borderId="24" xfId="0" applyNumberFormat="1" applyFont="1" applyFill="1" applyBorder="1" applyAlignment="1">
      <alignment/>
    </xf>
    <xf numFmtId="0" fontId="0" fillId="19" borderId="25" xfId="0" applyFont="1" applyFill="1" applyBorder="1" applyAlignment="1">
      <alignment/>
    </xf>
    <xf numFmtId="0" fontId="0" fillId="19" borderId="26" xfId="0" applyFont="1" applyFill="1" applyBorder="1" applyAlignment="1">
      <alignment/>
    </xf>
    <xf numFmtId="0" fontId="2" fillId="19" borderId="27" xfId="0" applyFont="1" applyFill="1" applyBorder="1" applyAlignment="1">
      <alignment horizontal="left" wrapText="1"/>
    </xf>
    <xf numFmtId="0" fontId="2" fillId="19" borderId="28" xfId="0" applyFont="1" applyFill="1" applyBorder="1" applyAlignment="1">
      <alignment horizontal="left" wrapText="1"/>
    </xf>
    <xf numFmtId="0" fontId="2" fillId="19" borderId="29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left" wrapText="1" shrinkToFit="1"/>
    </xf>
    <xf numFmtId="0" fontId="2" fillId="19" borderId="30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19" borderId="32" xfId="0" applyFont="1" applyFill="1" applyBorder="1" applyAlignment="1">
      <alignment/>
    </xf>
    <xf numFmtId="1" fontId="0" fillId="0" borderId="33" xfId="0" applyNumberFormat="1" applyBorder="1" applyAlignment="1">
      <alignment/>
    </xf>
    <xf numFmtId="166" fontId="10" fillId="0" borderId="16" xfId="46" applyNumberFormat="1" applyBorder="1" applyAlignment="1">
      <alignment horizontal="right"/>
      <protection/>
    </xf>
    <xf numFmtId="0" fontId="10" fillId="27" borderId="17" xfId="46" applyFill="1" applyBorder="1">
      <alignment/>
      <protection/>
    </xf>
    <xf numFmtId="0" fontId="10" fillId="0" borderId="34" xfId="46" applyBorder="1">
      <alignment/>
      <protection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wrapText="1"/>
    </xf>
    <xf numFmtId="0" fontId="18" fillId="0" borderId="0" xfId="46" applyFont="1" applyAlignment="1">
      <alignment horizontal="center" vertical="center"/>
      <protection/>
    </xf>
    <xf numFmtId="0" fontId="20" fillId="0" borderId="35" xfId="46" applyFont="1" applyBorder="1" applyAlignment="1">
      <alignment horizontal="center" wrapText="1"/>
      <protection/>
    </xf>
    <xf numFmtId="0" fontId="20" fillId="0" borderId="36" xfId="46" applyFont="1" applyBorder="1" applyAlignment="1">
      <alignment horizontal="center" wrapText="1"/>
      <protection/>
    </xf>
    <xf numFmtId="0" fontId="19" fillId="0" borderId="37" xfId="46" applyFont="1" applyBorder="1" applyAlignment="1">
      <alignment horizontal="center" vertical="center" wrapText="1"/>
      <protection/>
    </xf>
    <xf numFmtId="0" fontId="19" fillId="0" borderId="38" xfId="46" applyFont="1" applyBorder="1" applyAlignment="1">
      <alignment horizontal="center" vertical="center" wrapText="1"/>
      <protection/>
    </xf>
    <xf numFmtId="0" fontId="20" fillId="0" borderId="28" xfId="46" applyFont="1" applyBorder="1" applyAlignment="1">
      <alignment horizontal="center" wrapText="1"/>
      <protection/>
    </xf>
    <xf numFmtId="0" fontId="20" fillId="0" borderId="11" xfId="46" applyFont="1" applyBorder="1" applyAlignment="1">
      <alignment horizontal="center" wrapText="1"/>
      <protection/>
    </xf>
    <xf numFmtId="0" fontId="20" fillId="0" borderId="39" xfId="46" applyFont="1" applyBorder="1" applyAlignment="1">
      <alignment horizontal="center" wrapText="1"/>
      <protection/>
    </xf>
    <xf numFmtId="0" fontId="20" fillId="0" borderId="40" xfId="46" applyFont="1" applyBorder="1" applyAlignment="1">
      <alignment horizontal="center" wrapText="1"/>
      <protection/>
    </xf>
    <xf numFmtId="0" fontId="20" fillId="0" borderId="41" xfId="46" applyFont="1" applyBorder="1" applyAlignment="1">
      <alignment horizontal="center" wrapText="1"/>
      <protection/>
    </xf>
    <xf numFmtId="0" fontId="19" fillId="0" borderId="29" xfId="46" applyFont="1" applyBorder="1" applyAlignment="1">
      <alignment horizontal="center" wrapText="1"/>
      <protection/>
    </xf>
    <xf numFmtId="0" fontId="19" fillId="0" borderId="37" xfId="46" applyFont="1" applyBorder="1" applyAlignment="1">
      <alignment horizont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46">
      <selection activeCell="L67" sqref="L67"/>
    </sheetView>
  </sheetViews>
  <sheetFormatPr defaultColWidth="9.140625" defaultRowHeight="15"/>
  <cols>
    <col min="1" max="1" width="8.140625" style="0" customWidth="1"/>
    <col min="2" max="2" width="14.57421875" style="0" customWidth="1"/>
    <col min="3" max="3" width="7.28125" style="0" customWidth="1"/>
    <col min="4" max="4" width="8.00390625" style="0" customWidth="1"/>
    <col min="8" max="8" width="8.421875" style="0" customWidth="1"/>
    <col min="9" max="9" width="8.140625" style="0" customWidth="1"/>
    <col min="10" max="10" width="4.421875" style="0" customWidth="1"/>
    <col min="13" max="13" width="7.28125" style="0" customWidth="1"/>
    <col min="14" max="14" width="12.140625" style="0" customWidth="1"/>
    <col min="15" max="15" width="14.00390625" style="0" customWidth="1"/>
    <col min="16" max="16" width="14.8515625" style="0" customWidth="1"/>
    <col min="18" max="18" width="14.28125" style="0" customWidth="1"/>
    <col min="19" max="20" width="14.8515625" style="0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1"/>
    </row>
    <row r="2" spans="1:24" ht="17.25" customHeight="1" thickBot="1">
      <c r="A2" s="1"/>
      <c r="B2" s="1"/>
      <c r="C2" s="1"/>
      <c r="D2" s="1"/>
      <c r="E2" s="1"/>
      <c r="F2" s="1"/>
      <c r="G2" s="2" t="s">
        <v>110</v>
      </c>
      <c r="H2" s="3"/>
      <c r="I2" s="1"/>
      <c r="J2" s="1"/>
      <c r="X2" s="57"/>
    </row>
    <row r="3" spans="1:20" ht="29.25" customHeight="1">
      <c r="A3" s="68" t="s">
        <v>1</v>
      </c>
      <c r="B3" s="70" t="s">
        <v>2</v>
      </c>
      <c r="C3" s="72" t="s">
        <v>3</v>
      </c>
      <c r="D3" s="74" t="s">
        <v>4</v>
      </c>
      <c r="E3" s="76" t="s">
        <v>5</v>
      </c>
      <c r="F3" s="77"/>
      <c r="G3" s="78"/>
      <c r="H3" s="72" t="s">
        <v>6</v>
      </c>
      <c r="I3" s="4" t="s">
        <v>7</v>
      </c>
      <c r="J3" s="1"/>
      <c r="O3" s="51" t="s">
        <v>98</v>
      </c>
      <c r="P3" s="52" t="s">
        <v>99</v>
      </c>
      <c r="Q3" s="53"/>
      <c r="R3" s="54" t="s">
        <v>96</v>
      </c>
      <c r="S3" s="52" t="s">
        <v>97</v>
      </c>
      <c r="T3" s="55" t="s">
        <v>100</v>
      </c>
    </row>
    <row r="4" spans="1:20" ht="15.75" thickBot="1">
      <c r="A4" s="69"/>
      <c r="B4" s="71"/>
      <c r="C4" s="73"/>
      <c r="D4" s="75"/>
      <c r="E4" s="5" t="s">
        <v>8</v>
      </c>
      <c r="F4" s="5" t="s">
        <v>9</v>
      </c>
      <c r="G4" s="5" t="s">
        <v>10</v>
      </c>
      <c r="H4" s="73"/>
      <c r="I4" s="6" t="s">
        <v>11</v>
      </c>
      <c r="J4" s="1"/>
      <c r="L4" s="28"/>
      <c r="O4" s="48">
        <f>G82</f>
        <v>5598.699999999999</v>
      </c>
      <c r="P4" s="49">
        <f>D82</f>
        <v>211</v>
      </c>
      <c r="Q4" s="50"/>
      <c r="R4" s="49">
        <f>COUNTIF(R5:R81,"1")</f>
        <v>63</v>
      </c>
      <c r="S4" s="49">
        <v>146</v>
      </c>
      <c r="T4" s="59"/>
    </row>
    <row r="5" spans="1:20" ht="15">
      <c r="A5" s="7">
        <v>1</v>
      </c>
      <c r="B5" s="8" t="s">
        <v>12</v>
      </c>
      <c r="C5" s="9">
        <v>229</v>
      </c>
      <c r="D5" s="10">
        <v>2</v>
      </c>
      <c r="E5" s="11">
        <v>8.6</v>
      </c>
      <c r="F5" s="11">
        <v>0</v>
      </c>
      <c r="G5" s="12">
        <v>8.6</v>
      </c>
      <c r="H5" s="32">
        <f>T5</f>
        <v>1</v>
      </c>
      <c r="I5" s="33">
        <f aca="true" t="shared" si="0" ref="I5:I34">D5+H5</f>
        <v>3</v>
      </c>
      <c r="J5" s="14" t="s">
        <v>13</v>
      </c>
      <c r="L5" s="29"/>
      <c r="O5" s="44">
        <f>G5</f>
        <v>8.6</v>
      </c>
      <c r="P5" s="45">
        <v>0.00162</v>
      </c>
      <c r="Q5" s="46">
        <f>P5*214</f>
        <v>0.34668</v>
      </c>
      <c r="R5" s="65" t="str">
        <f aca="true" t="shared" si="1" ref="R5:R69">IF(Q5&lt;=1,"1","")</f>
        <v>1</v>
      </c>
      <c r="S5" s="60">
        <f>IF(Q5&gt;1,(PRODUCT(P5*160)*1.1),"")</f>
      </c>
      <c r="T5" s="47">
        <f>IF(Q5&gt;1,(PRODUCT(P5*160)*1.1),1)</f>
        <v>1</v>
      </c>
    </row>
    <row r="6" spans="1:20" ht="15">
      <c r="A6" s="7">
        <v>2</v>
      </c>
      <c r="B6" s="15" t="s">
        <v>14</v>
      </c>
      <c r="C6" s="16">
        <v>648</v>
      </c>
      <c r="D6" s="17">
        <v>3</v>
      </c>
      <c r="E6" s="18">
        <v>21.3</v>
      </c>
      <c r="F6" s="18">
        <v>19.7</v>
      </c>
      <c r="G6" s="12">
        <f aca="true" t="shared" si="2" ref="G6:G70">E6+F6</f>
        <v>41</v>
      </c>
      <c r="H6" s="32">
        <f aca="true" t="shared" si="3" ref="H6:H68">T6</f>
        <v>1.2779597981050208</v>
      </c>
      <c r="I6" s="33">
        <f t="shared" si="0"/>
        <v>4.277959798105021</v>
      </c>
      <c r="J6" s="14" t="s">
        <v>15</v>
      </c>
      <c r="L6" s="29"/>
      <c r="O6" s="41">
        <f aca="true" t="shared" si="4" ref="O6:O68">G6</f>
        <v>41</v>
      </c>
      <c r="P6" s="39">
        <f>O6/5646.5</f>
        <v>0.0072611352165058</v>
      </c>
      <c r="Q6" s="40">
        <f>P6*214</f>
        <v>1.5538829363322413</v>
      </c>
      <c r="R6" s="64">
        <v>1</v>
      </c>
      <c r="S6" s="60"/>
      <c r="T6" s="47">
        <f aca="true" t="shared" si="5" ref="T6:T68">IF(Q6&gt;1,(PRODUCT(P6*160)*1.1),1)</f>
        <v>1.2779597981050208</v>
      </c>
    </row>
    <row r="7" spans="1:20" ht="15">
      <c r="A7" s="7">
        <v>3</v>
      </c>
      <c r="B7" s="15" t="s">
        <v>16</v>
      </c>
      <c r="C7" s="16">
        <v>19780</v>
      </c>
      <c r="D7" s="17">
        <v>20</v>
      </c>
      <c r="E7" s="18">
        <v>893.1</v>
      </c>
      <c r="F7" s="18">
        <v>1031.8</v>
      </c>
      <c r="G7" s="12">
        <f t="shared" si="2"/>
        <v>1924.9</v>
      </c>
      <c r="H7" s="32">
        <v>60</v>
      </c>
      <c r="I7" s="33">
        <f t="shared" si="0"/>
        <v>80</v>
      </c>
      <c r="J7" s="14" t="s">
        <v>17</v>
      </c>
      <c r="L7" s="29"/>
      <c r="O7" s="41">
        <f t="shared" si="4"/>
        <v>1924.9</v>
      </c>
      <c r="P7" s="39">
        <f>O7/5646.5</f>
        <v>0.34090144337200035</v>
      </c>
      <c r="Q7" s="40">
        <f>P7*214</f>
        <v>72.95290888160807</v>
      </c>
      <c r="R7" s="36">
        <f t="shared" si="1"/>
      </c>
      <c r="S7" s="60">
        <v>60</v>
      </c>
      <c r="T7" s="47">
        <v>60</v>
      </c>
    </row>
    <row r="8" spans="1:21" ht="15">
      <c r="A8" s="7">
        <v>4</v>
      </c>
      <c r="B8" s="15" t="s">
        <v>18</v>
      </c>
      <c r="C8" s="16">
        <v>418</v>
      </c>
      <c r="D8" s="17">
        <v>2</v>
      </c>
      <c r="E8" s="18">
        <v>14.9</v>
      </c>
      <c r="F8" s="18">
        <v>13.7</v>
      </c>
      <c r="G8" s="12">
        <f t="shared" si="2"/>
        <v>28.6</v>
      </c>
      <c r="H8" s="32">
        <f t="shared" si="3"/>
        <v>0.8914548835561854</v>
      </c>
      <c r="I8" s="33">
        <f t="shared" si="0"/>
        <v>2.8914548835561855</v>
      </c>
      <c r="J8" s="14" t="s">
        <v>19</v>
      </c>
      <c r="L8" s="29"/>
      <c r="O8" s="41">
        <f t="shared" si="4"/>
        <v>28.6</v>
      </c>
      <c r="P8" s="39">
        <f>O8/5646.5</f>
        <v>0.005065084565660144</v>
      </c>
      <c r="Q8" s="40">
        <f aca="true" t="shared" si="6" ref="Q8:Q70">P8*214</f>
        <v>1.0839280970512708</v>
      </c>
      <c r="R8" s="64">
        <f t="shared" si="1"/>
      </c>
      <c r="S8" s="60">
        <f aca="true" t="shared" si="7" ref="S8:S68">IF(Q8&gt;1,(PRODUCT(P8*160)*1.1),"")</f>
        <v>0.8914548835561854</v>
      </c>
      <c r="T8" s="47">
        <f t="shared" si="5"/>
        <v>0.8914548835561854</v>
      </c>
      <c r="U8" s="58"/>
    </row>
    <row r="9" spans="1:20" ht="15">
      <c r="A9" s="7">
        <v>5</v>
      </c>
      <c r="B9" s="15" t="s">
        <v>20</v>
      </c>
      <c r="C9" s="16">
        <v>1304</v>
      </c>
      <c r="D9" s="17">
        <v>5</v>
      </c>
      <c r="E9" s="18">
        <v>32.1</v>
      </c>
      <c r="F9" s="18">
        <v>32.9</v>
      </c>
      <c r="G9" s="12">
        <f t="shared" si="2"/>
        <v>65</v>
      </c>
      <c r="H9" s="32">
        <f t="shared" si="3"/>
        <v>2.0260338262640576</v>
      </c>
      <c r="I9" s="33">
        <f t="shared" si="0"/>
        <v>7.026033826264058</v>
      </c>
      <c r="J9" s="14" t="s">
        <v>21</v>
      </c>
      <c r="L9" s="29"/>
      <c r="O9" s="41">
        <f t="shared" si="4"/>
        <v>65</v>
      </c>
      <c r="P9" s="39">
        <f>O9/5646.5</f>
        <v>0.01151155583104578</v>
      </c>
      <c r="Q9" s="40">
        <f t="shared" si="6"/>
        <v>2.463472947843797</v>
      </c>
      <c r="R9" s="36">
        <f t="shared" si="1"/>
      </c>
      <c r="S9" s="60">
        <f t="shared" si="7"/>
        <v>2.0260338262640576</v>
      </c>
      <c r="T9" s="47">
        <f t="shared" si="5"/>
        <v>2.0260338262640576</v>
      </c>
    </row>
    <row r="10" spans="1:20" ht="15">
      <c r="A10" s="7">
        <v>6</v>
      </c>
      <c r="B10" s="15" t="s">
        <v>22</v>
      </c>
      <c r="C10" s="16">
        <v>11437</v>
      </c>
      <c r="D10" s="17">
        <v>20</v>
      </c>
      <c r="E10" s="18">
        <v>588.8</v>
      </c>
      <c r="F10" s="18">
        <v>763.8</v>
      </c>
      <c r="G10" s="12">
        <f t="shared" si="2"/>
        <v>1352.6</v>
      </c>
      <c r="H10" s="32">
        <f t="shared" si="3"/>
        <v>42.160205436996364</v>
      </c>
      <c r="I10" s="33">
        <f t="shared" si="0"/>
        <v>62.160205436996364</v>
      </c>
      <c r="J10" s="14" t="s">
        <v>23</v>
      </c>
      <c r="L10" s="29"/>
      <c r="O10" s="41">
        <f t="shared" si="4"/>
        <v>1352.6</v>
      </c>
      <c r="P10" s="39">
        <f aca="true" t="shared" si="8" ref="P10:P70">O10/5646.5</f>
        <v>0.23954662180111572</v>
      </c>
      <c r="Q10" s="40">
        <f t="shared" si="6"/>
        <v>51.26297706543876</v>
      </c>
      <c r="R10" s="36">
        <f t="shared" si="1"/>
      </c>
      <c r="S10" s="60">
        <f t="shared" si="7"/>
        <v>42.160205436996364</v>
      </c>
      <c r="T10" s="47">
        <f t="shared" si="5"/>
        <v>42.160205436996364</v>
      </c>
    </row>
    <row r="11" spans="1:20" ht="15">
      <c r="A11" s="7">
        <v>7</v>
      </c>
      <c r="B11" s="15" t="s">
        <v>24</v>
      </c>
      <c r="C11" s="16">
        <v>361</v>
      </c>
      <c r="D11" s="17">
        <v>2</v>
      </c>
      <c r="E11" s="18">
        <v>8.9</v>
      </c>
      <c r="F11" s="18">
        <v>0</v>
      </c>
      <c r="G11" s="12">
        <f t="shared" si="2"/>
        <v>8.9</v>
      </c>
      <c r="H11" s="32">
        <f t="shared" si="3"/>
        <v>1</v>
      </c>
      <c r="I11" s="33">
        <f t="shared" si="0"/>
        <v>3</v>
      </c>
      <c r="J11" s="14" t="s">
        <v>25</v>
      </c>
      <c r="L11" s="29"/>
      <c r="O11" s="41">
        <f t="shared" si="4"/>
        <v>8.9</v>
      </c>
      <c r="P11" s="39">
        <f t="shared" si="8"/>
        <v>0.001576197644558576</v>
      </c>
      <c r="Q11" s="40">
        <f t="shared" si="6"/>
        <v>0.3373062959355353</v>
      </c>
      <c r="R11" s="64" t="str">
        <f t="shared" si="1"/>
        <v>1</v>
      </c>
      <c r="S11" s="60">
        <f t="shared" si="7"/>
      </c>
      <c r="T11" s="47">
        <f t="shared" si="5"/>
        <v>1</v>
      </c>
    </row>
    <row r="12" spans="1:20" ht="15">
      <c r="A12" s="7">
        <v>8</v>
      </c>
      <c r="B12" s="19" t="s">
        <v>26</v>
      </c>
      <c r="C12" s="16">
        <v>82</v>
      </c>
      <c r="D12" s="17">
        <v>1</v>
      </c>
      <c r="E12" s="18">
        <v>5.1</v>
      </c>
      <c r="F12" s="18">
        <v>0</v>
      </c>
      <c r="G12" s="12">
        <f t="shared" si="2"/>
        <v>5.1</v>
      </c>
      <c r="H12" s="32">
        <f t="shared" si="3"/>
        <v>1</v>
      </c>
      <c r="I12" s="33">
        <f t="shared" si="0"/>
        <v>2</v>
      </c>
      <c r="J12" s="14" t="s">
        <v>27</v>
      </c>
      <c r="L12" s="29"/>
      <c r="O12" s="41">
        <f t="shared" si="4"/>
        <v>5.1</v>
      </c>
      <c r="P12" s="39">
        <f t="shared" si="8"/>
        <v>0.0009032143805897458</v>
      </c>
      <c r="Q12" s="40">
        <f t="shared" si="6"/>
        <v>0.1932878774462056</v>
      </c>
      <c r="R12" s="64" t="str">
        <f t="shared" si="1"/>
        <v>1</v>
      </c>
      <c r="S12" s="60">
        <f t="shared" si="7"/>
      </c>
      <c r="T12" s="47">
        <f t="shared" si="5"/>
        <v>1</v>
      </c>
    </row>
    <row r="13" spans="1:20" ht="15">
      <c r="A13" s="7">
        <v>9</v>
      </c>
      <c r="B13" s="15" t="s">
        <v>28</v>
      </c>
      <c r="C13" s="16">
        <v>737</v>
      </c>
      <c r="D13" s="17">
        <v>3</v>
      </c>
      <c r="E13" s="18">
        <v>25.8</v>
      </c>
      <c r="F13" s="18">
        <v>22.2</v>
      </c>
      <c r="G13" s="12">
        <f t="shared" si="2"/>
        <v>48</v>
      </c>
      <c r="H13" s="32">
        <v>1</v>
      </c>
      <c r="I13" s="33">
        <v>4</v>
      </c>
      <c r="J13" s="14" t="s">
        <v>29</v>
      </c>
      <c r="L13" s="29"/>
      <c r="O13" s="41">
        <f t="shared" si="4"/>
        <v>48</v>
      </c>
      <c r="P13" s="39">
        <f t="shared" si="8"/>
        <v>0.008500841229079962</v>
      </c>
      <c r="Q13" s="40">
        <f t="shared" si="6"/>
        <v>1.8191800230231119</v>
      </c>
      <c r="R13" s="64">
        <v>1</v>
      </c>
      <c r="S13" s="60"/>
      <c r="T13" s="47">
        <f t="shared" si="5"/>
        <v>1.4961480563180733</v>
      </c>
    </row>
    <row r="14" spans="1:20" ht="15">
      <c r="A14" s="7">
        <v>10</v>
      </c>
      <c r="B14" s="19" t="s">
        <v>30</v>
      </c>
      <c r="C14" s="16">
        <v>171</v>
      </c>
      <c r="D14" s="17">
        <v>1</v>
      </c>
      <c r="E14" s="18">
        <v>4.8</v>
      </c>
      <c r="F14" s="18">
        <v>0</v>
      </c>
      <c r="G14" s="12">
        <f t="shared" si="2"/>
        <v>4.8</v>
      </c>
      <c r="H14" s="32">
        <f t="shared" si="3"/>
        <v>1</v>
      </c>
      <c r="I14" s="33">
        <f t="shared" si="0"/>
        <v>2</v>
      </c>
      <c r="J14" s="14" t="s">
        <v>31</v>
      </c>
      <c r="L14" s="29"/>
      <c r="O14" s="41">
        <f t="shared" si="4"/>
        <v>4.8</v>
      </c>
      <c r="P14" s="39">
        <f t="shared" si="8"/>
        <v>0.000850084122907996</v>
      </c>
      <c r="Q14" s="40">
        <f t="shared" si="6"/>
        <v>0.18191800230231114</v>
      </c>
      <c r="R14" s="64" t="str">
        <f t="shared" si="1"/>
        <v>1</v>
      </c>
      <c r="S14" s="60">
        <f t="shared" si="7"/>
      </c>
      <c r="T14" s="47">
        <f t="shared" si="5"/>
        <v>1</v>
      </c>
    </row>
    <row r="15" spans="1:20" ht="15">
      <c r="A15" s="7">
        <v>11</v>
      </c>
      <c r="B15" s="15" t="s">
        <v>106</v>
      </c>
      <c r="C15" s="16">
        <v>379</v>
      </c>
      <c r="D15" s="17">
        <v>2</v>
      </c>
      <c r="E15" s="18">
        <v>9.1</v>
      </c>
      <c r="F15" s="18">
        <v>0</v>
      </c>
      <c r="G15" s="12">
        <f t="shared" si="2"/>
        <v>9.1</v>
      </c>
      <c r="H15" s="32">
        <f t="shared" si="3"/>
        <v>1</v>
      </c>
      <c r="I15" s="33">
        <f t="shared" si="0"/>
        <v>3</v>
      </c>
      <c r="J15" s="14">
        <v>11</v>
      </c>
      <c r="L15" s="29"/>
      <c r="O15" s="41">
        <f t="shared" si="4"/>
        <v>9.1</v>
      </c>
      <c r="P15" s="39">
        <f t="shared" si="8"/>
        <v>0.0016116178163464092</v>
      </c>
      <c r="Q15" s="40">
        <f t="shared" si="6"/>
        <v>0.3448862126981316</v>
      </c>
      <c r="R15" s="64" t="str">
        <f t="shared" si="1"/>
        <v>1</v>
      </c>
      <c r="S15" s="60">
        <f t="shared" si="7"/>
      </c>
      <c r="T15" s="47">
        <f t="shared" si="5"/>
        <v>1</v>
      </c>
    </row>
    <row r="16" spans="1:20" ht="15">
      <c r="A16" s="7">
        <v>12</v>
      </c>
      <c r="B16" s="15" t="s">
        <v>32</v>
      </c>
      <c r="C16" s="16">
        <v>230</v>
      </c>
      <c r="D16" s="17">
        <v>2</v>
      </c>
      <c r="E16" s="18">
        <v>5.1</v>
      </c>
      <c r="F16" s="18">
        <v>0</v>
      </c>
      <c r="G16" s="12">
        <f t="shared" si="2"/>
        <v>5.1</v>
      </c>
      <c r="H16" s="32">
        <f t="shared" si="3"/>
        <v>1</v>
      </c>
      <c r="I16" s="33">
        <f t="shared" si="0"/>
        <v>3</v>
      </c>
      <c r="J16" s="14">
        <v>12</v>
      </c>
      <c r="L16" s="29"/>
      <c r="O16" s="41">
        <f t="shared" si="4"/>
        <v>5.1</v>
      </c>
      <c r="P16" s="39">
        <f t="shared" si="8"/>
        <v>0.0009032143805897458</v>
      </c>
      <c r="Q16" s="40">
        <f t="shared" si="6"/>
        <v>0.1932878774462056</v>
      </c>
      <c r="R16" s="64" t="str">
        <f t="shared" si="1"/>
        <v>1</v>
      </c>
      <c r="S16" s="60">
        <f t="shared" si="7"/>
      </c>
      <c r="T16" s="47">
        <f t="shared" si="5"/>
        <v>1</v>
      </c>
    </row>
    <row r="17" spans="1:20" ht="15">
      <c r="A17" s="7">
        <v>13</v>
      </c>
      <c r="B17" s="15" t="s">
        <v>33</v>
      </c>
      <c r="C17" s="16">
        <v>1388</v>
      </c>
      <c r="D17" s="17">
        <v>5</v>
      </c>
      <c r="E17" s="18">
        <v>41</v>
      </c>
      <c r="F17" s="18">
        <v>0</v>
      </c>
      <c r="G17" s="12">
        <f t="shared" si="2"/>
        <v>41</v>
      </c>
      <c r="H17" s="32">
        <f t="shared" si="3"/>
        <v>1.2779597981050208</v>
      </c>
      <c r="I17" s="33">
        <f t="shared" si="0"/>
        <v>6.277959798105021</v>
      </c>
      <c r="J17" s="14">
        <v>13</v>
      </c>
      <c r="L17" s="29"/>
      <c r="O17" s="41">
        <f t="shared" si="4"/>
        <v>41</v>
      </c>
      <c r="P17" s="39">
        <f t="shared" si="8"/>
        <v>0.0072611352165058</v>
      </c>
      <c r="Q17" s="40">
        <f t="shared" si="6"/>
        <v>1.5538829363322413</v>
      </c>
      <c r="R17" s="64">
        <v>1</v>
      </c>
      <c r="S17" s="60"/>
      <c r="T17" s="47">
        <f t="shared" si="5"/>
        <v>1.2779597981050208</v>
      </c>
    </row>
    <row r="18" spans="1:20" ht="15">
      <c r="A18" s="7">
        <v>14</v>
      </c>
      <c r="B18" s="15" t="s">
        <v>34</v>
      </c>
      <c r="C18" s="16">
        <v>435</v>
      </c>
      <c r="D18" s="17">
        <v>2</v>
      </c>
      <c r="E18" s="18">
        <v>10.8</v>
      </c>
      <c r="F18" s="18">
        <v>0</v>
      </c>
      <c r="G18" s="12">
        <f t="shared" si="2"/>
        <v>10.8</v>
      </c>
      <c r="H18" s="32">
        <f t="shared" si="3"/>
        <v>1</v>
      </c>
      <c r="I18" s="33">
        <f t="shared" si="0"/>
        <v>3</v>
      </c>
      <c r="J18" s="14">
        <v>14</v>
      </c>
      <c r="L18" s="29"/>
      <c r="O18" s="41">
        <f t="shared" si="4"/>
        <v>10.8</v>
      </c>
      <c r="P18" s="39">
        <f t="shared" si="8"/>
        <v>0.0019126892765429914</v>
      </c>
      <c r="Q18" s="40">
        <f t="shared" si="6"/>
        <v>0.40931550518020016</v>
      </c>
      <c r="R18" s="64" t="str">
        <f t="shared" si="1"/>
        <v>1</v>
      </c>
      <c r="S18" s="60">
        <f t="shared" si="7"/>
      </c>
      <c r="T18" s="47">
        <f t="shared" si="5"/>
        <v>1</v>
      </c>
    </row>
    <row r="19" spans="1:20" ht="15">
      <c r="A19" s="7">
        <v>15</v>
      </c>
      <c r="B19" s="15" t="s">
        <v>35</v>
      </c>
      <c r="C19" s="16">
        <v>158</v>
      </c>
      <c r="D19" s="13">
        <v>1</v>
      </c>
      <c r="E19" s="11">
        <v>5.6</v>
      </c>
      <c r="F19" s="11">
        <v>0</v>
      </c>
      <c r="G19" s="12">
        <f t="shared" si="2"/>
        <v>5.6</v>
      </c>
      <c r="H19" s="32">
        <f t="shared" si="3"/>
        <v>1</v>
      </c>
      <c r="I19" s="33">
        <f t="shared" si="0"/>
        <v>2</v>
      </c>
      <c r="J19" s="14">
        <v>15</v>
      </c>
      <c r="L19" s="29"/>
      <c r="O19" s="41">
        <f t="shared" si="4"/>
        <v>5.6</v>
      </c>
      <c r="P19" s="39">
        <f t="shared" si="8"/>
        <v>0.0009917648100593287</v>
      </c>
      <c r="Q19" s="40">
        <f t="shared" si="6"/>
        <v>0.21223766935269633</v>
      </c>
      <c r="R19" s="64" t="str">
        <f t="shared" si="1"/>
        <v>1</v>
      </c>
      <c r="S19" s="60">
        <f t="shared" si="7"/>
      </c>
      <c r="T19" s="47">
        <f t="shared" si="5"/>
        <v>1</v>
      </c>
    </row>
    <row r="20" spans="1:20" ht="15">
      <c r="A20" s="7">
        <v>16</v>
      </c>
      <c r="B20" s="8" t="s">
        <v>36</v>
      </c>
      <c r="C20" s="9">
        <v>207</v>
      </c>
      <c r="D20" s="17">
        <v>1</v>
      </c>
      <c r="E20" s="18">
        <v>4.5</v>
      </c>
      <c r="F20" s="18">
        <v>0</v>
      </c>
      <c r="G20" s="12">
        <f t="shared" si="2"/>
        <v>4.5</v>
      </c>
      <c r="H20" s="32">
        <f t="shared" si="3"/>
        <v>1</v>
      </c>
      <c r="I20" s="33">
        <f t="shared" si="0"/>
        <v>2</v>
      </c>
      <c r="J20" s="14">
        <v>16</v>
      </c>
      <c r="L20" s="29"/>
      <c r="O20" s="41">
        <f t="shared" si="4"/>
        <v>4.5</v>
      </c>
      <c r="P20" s="39">
        <f t="shared" si="8"/>
        <v>0.0007969538652262463</v>
      </c>
      <c r="Q20" s="40">
        <f t="shared" si="6"/>
        <v>0.17054812715841672</v>
      </c>
      <c r="R20" s="64" t="str">
        <f t="shared" si="1"/>
        <v>1</v>
      </c>
      <c r="S20" s="60">
        <f t="shared" si="7"/>
      </c>
      <c r="T20" s="47">
        <f t="shared" si="5"/>
        <v>1</v>
      </c>
    </row>
    <row r="21" spans="1:20" ht="15">
      <c r="A21" s="7">
        <v>17</v>
      </c>
      <c r="B21" s="15" t="s">
        <v>37</v>
      </c>
      <c r="C21" s="16">
        <v>2787</v>
      </c>
      <c r="D21" s="17">
        <v>5</v>
      </c>
      <c r="E21" s="18">
        <v>114.8</v>
      </c>
      <c r="F21" s="18">
        <v>106.5</v>
      </c>
      <c r="G21" s="12">
        <f t="shared" si="2"/>
        <v>221.3</v>
      </c>
      <c r="H21" s="32">
        <v>8</v>
      </c>
      <c r="I21" s="33">
        <v>13</v>
      </c>
      <c r="J21" s="14">
        <v>17</v>
      </c>
      <c r="L21" s="29"/>
      <c r="O21" s="41">
        <f t="shared" si="4"/>
        <v>221.3</v>
      </c>
      <c r="P21" s="39">
        <f t="shared" si="8"/>
        <v>0.03919242008323741</v>
      </c>
      <c r="Q21" s="40">
        <f t="shared" si="6"/>
        <v>8.387177897812805</v>
      </c>
      <c r="R21" s="36">
        <f t="shared" si="1"/>
      </c>
      <c r="S21" s="60">
        <v>8</v>
      </c>
      <c r="T21" s="47">
        <v>8</v>
      </c>
    </row>
    <row r="22" spans="1:20" ht="15">
      <c r="A22" s="7">
        <v>18</v>
      </c>
      <c r="B22" s="15" t="s">
        <v>38</v>
      </c>
      <c r="C22" s="16">
        <v>170</v>
      </c>
      <c r="D22" s="17">
        <v>1</v>
      </c>
      <c r="E22" s="18">
        <v>4.6</v>
      </c>
      <c r="F22" s="18">
        <v>0</v>
      </c>
      <c r="G22" s="12">
        <f t="shared" si="2"/>
        <v>4.6</v>
      </c>
      <c r="H22" s="32">
        <f t="shared" si="3"/>
        <v>1</v>
      </c>
      <c r="I22" s="33">
        <f t="shared" si="0"/>
        <v>2</v>
      </c>
      <c r="J22" s="14">
        <v>18</v>
      </c>
      <c r="L22" s="29"/>
      <c r="O22" s="41">
        <f t="shared" si="4"/>
        <v>4.6</v>
      </c>
      <c r="P22" s="39">
        <f t="shared" si="8"/>
        <v>0.0008146639511201629</v>
      </c>
      <c r="Q22" s="40">
        <f t="shared" si="6"/>
        <v>0.17433808553971486</v>
      </c>
      <c r="R22" s="64" t="str">
        <f t="shared" si="1"/>
        <v>1</v>
      </c>
      <c r="S22" s="60">
        <f t="shared" si="7"/>
      </c>
      <c r="T22" s="47">
        <f t="shared" si="5"/>
        <v>1</v>
      </c>
    </row>
    <row r="23" spans="1:20" ht="15">
      <c r="A23" s="7">
        <v>19</v>
      </c>
      <c r="B23" s="15" t="s">
        <v>39</v>
      </c>
      <c r="C23" s="16">
        <v>350</v>
      </c>
      <c r="D23" s="17">
        <v>2</v>
      </c>
      <c r="E23" s="18">
        <v>11</v>
      </c>
      <c r="F23" s="18">
        <v>10.9</v>
      </c>
      <c r="G23" s="12">
        <f t="shared" si="2"/>
        <v>21.9</v>
      </c>
      <c r="H23" s="32">
        <f t="shared" si="3"/>
        <v>1</v>
      </c>
      <c r="I23" s="33">
        <f t="shared" si="0"/>
        <v>3</v>
      </c>
      <c r="J23" s="14">
        <v>19</v>
      </c>
      <c r="L23" s="29"/>
      <c r="O23" s="41">
        <f t="shared" si="4"/>
        <v>21.9</v>
      </c>
      <c r="P23" s="39">
        <f t="shared" si="8"/>
        <v>0.003878508810767732</v>
      </c>
      <c r="Q23" s="40">
        <f t="shared" si="6"/>
        <v>0.8300008855042946</v>
      </c>
      <c r="R23" s="64" t="str">
        <f t="shared" si="1"/>
        <v>1</v>
      </c>
      <c r="S23" s="60">
        <f t="shared" si="7"/>
      </c>
      <c r="T23" s="47">
        <f t="shared" si="5"/>
        <v>1</v>
      </c>
    </row>
    <row r="24" spans="1:20" ht="15">
      <c r="A24" s="7">
        <v>20</v>
      </c>
      <c r="B24" s="15" t="s">
        <v>40</v>
      </c>
      <c r="C24" s="16">
        <v>918</v>
      </c>
      <c r="D24" s="17">
        <v>3</v>
      </c>
      <c r="E24" s="18">
        <v>22.8</v>
      </c>
      <c r="F24" s="18">
        <v>0</v>
      </c>
      <c r="G24" s="12">
        <f t="shared" si="2"/>
        <v>22.8</v>
      </c>
      <c r="H24" s="32">
        <f t="shared" si="3"/>
        <v>1</v>
      </c>
      <c r="I24" s="33">
        <f t="shared" si="0"/>
        <v>4</v>
      </c>
      <c r="J24" s="14">
        <v>20</v>
      </c>
      <c r="L24" s="29"/>
      <c r="O24" s="41">
        <f t="shared" si="4"/>
        <v>22.8</v>
      </c>
      <c r="P24" s="39">
        <f t="shared" si="8"/>
        <v>0.004037899583812982</v>
      </c>
      <c r="Q24" s="40">
        <f t="shared" si="6"/>
        <v>0.8641105109359781</v>
      </c>
      <c r="R24" s="64" t="str">
        <f t="shared" si="1"/>
        <v>1</v>
      </c>
      <c r="S24" s="60">
        <f t="shared" si="7"/>
      </c>
      <c r="T24" s="47">
        <f t="shared" si="5"/>
        <v>1</v>
      </c>
    </row>
    <row r="25" spans="1:20" ht="15">
      <c r="A25" s="7">
        <v>21</v>
      </c>
      <c r="B25" s="15" t="s">
        <v>41</v>
      </c>
      <c r="C25" s="16">
        <v>435</v>
      </c>
      <c r="D25" s="17">
        <v>2</v>
      </c>
      <c r="E25" s="18">
        <v>13.2</v>
      </c>
      <c r="F25" s="18">
        <v>14.9</v>
      </c>
      <c r="G25" s="12">
        <f t="shared" si="2"/>
        <v>28.1</v>
      </c>
      <c r="H25" s="32">
        <f t="shared" si="3"/>
        <v>0.8758700079695387</v>
      </c>
      <c r="I25" s="33">
        <f t="shared" si="0"/>
        <v>2.8758700079695387</v>
      </c>
      <c r="J25" s="14">
        <v>21</v>
      </c>
      <c r="L25" s="29"/>
      <c r="O25" s="41">
        <f t="shared" si="4"/>
        <v>28.1</v>
      </c>
      <c r="P25" s="39">
        <f t="shared" si="8"/>
        <v>0.004976534136190561</v>
      </c>
      <c r="Q25" s="40">
        <f t="shared" si="6"/>
        <v>1.06497830514478</v>
      </c>
      <c r="R25" s="64">
        <f t="shared" si="1"/>
      </c>
      <c r="S25" s="60">
        <f t="shared" si="7"/>
        <v>0.8758700079695387</v>
      </c>
      <c r="T25" s="47">
        <f t="shared" si="5"/>
        <v>0.8758700079695387</v>
      </c>
    </row>
    <row r="26" spans="1:20" ht="15">
      <c r="A26" s="7">
        <v>22</v>
      </c>
      <c r="B26" s="15" t="s">
        <v>42</v>
      </c>
      <c r="C26" s="16">
        <v>158</v>
      </c>
      <c r="D26" s="17">
        <v>1</v>
      </c>
      <c r="E26" s="18">
        <v>7.2</v>
      </c>
      <c r="F26" s="18">
        <v>0</v>
      </c>
      <c r="G26" s="12">
        <f t="shared" si="2"/>
        <v>7.2</v>
      </c>
      <c r="H26" s="32">
        <f t="shared" si="3"/>
        <v>1</v>
      </c>
      <c r="I26" s="33">
        <f t="shared" si="0"/>
        <v>2</v>
      </c>
      <c r="J26" s="14">
        <v>22</v>
      </c>
      <c r="L26" s="29"/>
      <c r="O26" s="41">
        <f t="shared" si="4"/>
        <v>7.2</v>
      </c>
      <c r="P26" s="39">
        <f t="shared" si="8"/>
        <v>0.0012751261843619941</v>
      </c>
      <c r="Q26" s="40">
        <f t="shared" si="6"/>
        <v>0.2728770034534667</v>
      </c>
      <c r="R26" s="64" t="str">
        <f t="shared" si="1"/>
        <v>1</v>
      </c>
      <c r="S26" s="60">
        <f t="shared" si="7"/>
      </c>
      <c r="T26" s="47">
        <f t="shared" si="5"/>
        <v>1</v>
      </c>
    </row>
    <row r="27" spans="1:20" ht="15">
      <c r="A27" s="7">
        <v>23</v>
      </c>
      <c r="B27" s="15" t="s">
        <v>43</v>
      </c>
      <c r="C27" s="16">
        <v>484</v>
      </c>
      <c r="D27" s="17">
        <v>2</v>
      </c>
      <c r="E27" s="61">
        <v>19.5</v>
      </c>
      <c r="F27" s="18">
        <v>0</v>
      </c>
      <c r="G27" s="12">
        <f t="shared" si="2"/>
        <v>19.5</v>
      </c>
      <c r="H27" s="32">
        <f t="shared" si="3"/>
        <v>1</v>
      </c>
      <c r="I27" s="33">
        <f t="shared" si="0"/>
        <v>3</v>
      </c>
      <c r="J27" s="14">
        <v>23</v>
      </c>
      <c r="L27" s="29"/>
      <c r="O27" s="41">
        <f t="shared" si="4"/>
        <v>19.5</v>
      </c>
      <c r="P27" s="39">
        <f t="shared" si="8"/>
        <v>0.003453466749313734</v>
      </c>
      <c r="Q27" s="40">
        <f t="shared" si="6"/>
        <v>0.7390418843531391</v>
      </c>
      <c r="R27" s="64" t="str">
        <f t="shared" si="1"/>
        <v>1</v>
      </c>
      <c r="S27" s="60">
        <f t="shared" si="7"/>
      </c>
      <c r="T27" s="47">
        <f t="shared" si="5"/>
        <v>1</v>
      </c>
    </row>
    <row r="28" spans="1:20" ht="15">
      <c r="A28" s="7">
        <v>24</v>
      </c>
      <c r="B28" s="15" t="s">
        <v>44</v>
      </c>
      <c r="C28" s="16">
        <v>830</v>
      </c>
      <c r="D28" s="17">
        <v>3</v>
      </c>
      <c r="E28" s="18">
        <v>29.2</v>
      </c>
      <c r="F28" s="18">
        <v>28.2</v>
      </c>
      <c r="G28" s="12">
        <f t="shared" si="2"/>
        <v>57.4</v>
      </c>
      <c r="H28" s="32">
        <f t="shared" si="3"/>
        <v>1.789143717347029</v>
      </c>
      <c r="I28" s="33">
        <f t="shared" si="0"/>
        <v>4.789143717347029</v>
      </c>
      <c r="J28" s="14">
        <v>24</v>
      </c>
      <c r="L28" s="29"/>
      <c r="O28" s="41">
        <f t="shared" si="4"/>
        <v>57.4</v>
      </c>
      <c r="P28" s="39">
        <f t="shared" si="8"/>
        <v>0.01016558930310812</v>
      </c>
      <c r="Q28" s="40">
        <f t="shared" si="6"/>
        <v>2.1754361108651374</v>
      </c>
      <c r="R28" s="36">
        <f t="shared" si="1"/>
      </c>
      <c r="S28" s="60">
        <f t="shared" si="7"/>
        <v>1.789143717347029</v>
      </c>
      <c r="T28" s="47">
        <f t="shared" si="5"/>
        <v>1.789143717347029</v>
      </c>
    </row>
    <row r="29" spans="1:20" ht="15">
      <c r="A29" s="7">
        <v>25</v>
      </c>
      <c r="B29" s="15" t="s">
        <v>108</v>
      </c>
      <c r="C29" s="16">
        <v>163</v>
      </c>
      <c r="D29" s="17">
        <v>1</v>
      </c>
      <c r="E29" s="18">
        <v>0</v>
      </c>
      <c r="F29" s="18">
        <v>0</v>
      </c>
      <c r="G29" s="12">
        <v>0</v>
      </c>
      <c r="H29" s="32">
        <f t="shared" si="3"/>
        <v>1</v>
      </c>
      <c r="I29" s="33">
        <f t="shared" si="0"/>
        <v>2</v>
      </c>
      <c r="J29" s="14">
        <v>25</v>
      </c>
      <c r="L29" s="29"/>
      <c r="O29" s="41">
        <f t="shared" si="4"/>
        <v>0</v>
      </c>
      <c r="P29" s="39">
        <f t="shared" si="8"/>
        <v>0</v>
      </c>
      <c r="Q29" s="40">
        <f t="shared" si="6"/>
        <v>0</v>
      </c>
      <c r="R29" s="64" t="str">
        <f t="shared" si="1"/>
        <v>1</v>
      </c>
      <c r="S29" s="60">
        <f t="shared" si="7"/>
      </c>
      <c r="T29" s="47">
        <f t="shared" si="5"/>
        <v>1</v>
      </c>
    </row>
    <row r="30" spans="1:20" ht="15">
      <c r="A30" s="7">
        <v>26</v>
      </c>
      <c r="B30" s="15" t="s">
        <v>45</v>
      </c>
      <c r="C30" s="16">
        <v>58</v>
      </c>
      <c r="D30" s="17">
        <v>1</v>
      </c>
      <c r="E30" s="18">
        <v>3.1</v>
      </c>
      <c r="F30" s="18">
        <v>0</v>
      </c>
      <c r="G30" s="12">
        <f t="shared" si="2"/>
        <v>3.1</v>
      </c>
      <c r="H30" s="32">
        <f t="shared" si="3"/>
        <v>1</v>
      </c>
      <c r="I30" s="33">
        <f t="shared" si="0"/>
        <v>2</v>
      </c>
      <c r="J30" s="14">
        <v>26</v>
      </c>
      <c r="L30" s="29"/>
      <c r="O30" s="41">
        <f t="shared" si="4"/>
        <v>3.1</v>
      </c>
      <c r="P30" s="39">
        <f t="shared" si="8"/>
        <v>0.0005490126627114142</v>
      </c>
      <c r="Q30" s="40">
        <f t="shared" si="6"/>
        <v>0.11748870982024263</v>
      </c>
      <c r="R30" s="64" t="str">
        <f t="shared" si="1"/>
        <v>1</v>
      </c>
      <c r="S30" s="60">
        <f t="shared" si="7"/>
      </c>
      <c r="T30" s="47">
        <f t="shared" si="5"/>
        <v>1</v>
      </c>
    </row>
    <row r="31" spans="1:20" ht="15">
      <c r="A31" s="7">
        <v>27</v>
      </c>
      <c r="B31" s="15" t="s">
        <v>46</v>
      </c>
      <c r="C31" s="16">
        <v>175</v>
      </c>
      <c r="D31" s="17">
        <v>1</v>
      </c>
      <c r="E31" s="18">
        <v>6.7</v>
      </c>
      <c r="F31" s="18">
        <v>0</v>
      </c>
      <c r="G31" s="12">
        <f t="shared" si="2"/>
        <v>6.7</v>
      </c>
      <c r="H31" s="32">
        <f t="shared" si="3"/>
        <v>1</v>
      </c>
      <c r="I31" s="33">
        <f t="shared" si="0"/>
        <v>2</v>
      </c>
      <c r="J31" s="14">
        <v>27</v>
      </c>
      <c r="L31" s="29"/>
      <c r="O31" s="41">
        <f t="shared" si="4"/>
        <v>6.7</v>
      </c>
      <c r="P31" s="39">
        <f t="shared" si="8"/>
        <v>0.0011865757548924112</v>
      </c>
      <c r="Q31" s="40">
        <f t="shared" si="6"/>
        <v>0.253927211546976</v>
      </c>
      <c r="R31" s="64" t="str">
        <f t="shared" si="1"/>
        <v>1</v>
      </c>
      <c r="S31" s="60">
        <f t="shared" si="7"/>
      </c>
      <c r="T31" s="47">
        <f t="shared" si="5"/>
        <v>1</v>
      </c>
    </row>
    <row r="32" spans="1:20" ht="15">
      <c r="A32" s="7">
        <v>28</v>
      </c>
      <c r="B32" s="15" t="s">
        <v>47</v>
      </c>
      <c r="C32" s="16">
        <v>282</v>
      </c>
      <c r="D32" s="13">
        <v>2</v>
      </c>
      <c r="E32" s="11">
        <v>7.6</v>
      </c>
      <c r="F32" s="11">
        <v>0</v>
      </c>
      <c r="G32" s="12">
        <f t="shared" si="2"/>
        <v>7.6</v>
      </c>
      <c r="H32" s="32">
        <f t="shared" si="3"/>
        <v>1</v>
      </c>
      <c r="I32" s="33">
        <f t="shared" si="0"/>
        <v>3</v>
      </c>
      <c r="J32" s="14">
        <v>28</v>
      </c>
      <c r="L32" s="29"/>
      <c r="O32" s="41">
        <f t="shared" si="4"/>
        <v>7.6</v>
      </c>
      <c r="P32" s="39">
        <f t="shared" si="8"/>
        <v>0.0013459665279376605</v>
      </c>
      <c r="Q32" s="40">
        <f t="shared" si="6"/>
        <v>0.28803683697865934</v>
      </c>
      <c r="R32" s="64" t="str">
        <f t="shared" si="1"/>
        <v>1</v>
      </c>
      <c r="S32" s="60">
        <f t="shared" si="7"/>
      </c>
      <c r="T32" s="47">
        <f t="shared" si="5"/>
        <v>1</v>
      </c>
    </row>
    <row r="33" spans="1:20" ht="15">
      <c r="A33" s="7">
        <v>29</v>
      </c>
      <c r="B33" s="15" t="s">
        <v>48</v>
      </c>
      <c r="C33" s="16">
        <v>165</v>
      </c>
      <c r="D33" s="17">
        <v>1</v>
      </c>
      <c r="E33" s="18">
        <v>6.2</v>
      </c>
      <c r="F33" s="18">
        <v>0</v>
      </c>
      <c r="G33" s="12">
        <f t="shared" si="2"/>
        <v>6.2</v>
      </c>
      <c r="H33" s="32">
        <f t="shared" si="3"/>
        <v>1</v>
      </c>
      <c r="I33" s="33">
        <f t="shared" si="0"/>
        <v>2</v>
      </c>
      <c r="J33" s="14">
        <v>29</v>
      </c>
      <c r="L33" s="29"/>
      <c r="O33" s="41">
        <f t="shared" si="4"/>
        <v>6.2</v>
      </c>
      <c r="P33" s="39">
        <f t="shared" si="8"/>
        <v>0.0010980253254228283</v>
      </c>
      <c r="Q33" s="40">
        <f t="shared" si="6"/>
        <v>0.23497741964048527</v>
      </c>
      <c r="R33" s="64" t="str">
        <f t="shared" si="1"/>
        <v>1</v>
      </c>
      <c r="S33" s="60">
        <f t="shared" si="7"/>
      </c>
      <c r="T33" s="47">
        <f t="shared" si="5"/>
        <v>1</v>
      </c>
    </row>
    <row r="34" spans="1:20" ht="15">
      <c r="A34" s="7">
        <v>30</v>
      </c>
      <c r="B34" s="15" t="s">
        <v>49</v>
      </c>
      <c r="C34" s="16">
        <v>409</v>
      </c>
      <c r="D34" s="17">
        <v>2</v>
      </c>
      <c r="E34" s="18">
        <v>15.6</v>
      </c>
      <c r="F34" s="18">
        <v>0</v>
      </c>
      <c r="G34" s="12">
        <f t="shared" si="2"/>
        <v>15.6</v>
      </c>
      <c r="H34" s="32">
        <f t="shared" si="3"/>
        <v>1</v>
      </c>
      <c r="I34" s="33">
        <f t="shared" si="0"/>
        <v>3</v>
      </c>
      <c r="J34" s="14">
        <v>30</v>
      </c>
      <c r="L34" s="29"/>
      <c r="O34" s="41">
        <f t="shared" si="4"/>
        <v>15.6</v>
      </c>
      <c r="P34" s="39">
        <f t="shared" si="8"/>
        <v>0.002762773399450987</v>
      </c>
      <c r="Q34" s="40">
        <f t="shared" si="6"/>
        <v>0.5912335074825112</v>
      </c>
      <c r="R34" s="64" t="str">
        <f t="shared" si="1"/>
        <v>1</v>
      </c>
      <c r="S34" s="60">
        <f t="shared" si="7"/>
      </c>
      <c r="T34" s="47">
        <f t="shared" si="5"/>
        <v>1</v>
      </c>
    </row>
    <row r="35" spans="1:20" ht="15">
      <c r="A35" s="7">
        <v>31</v>
      </c>
      <c r="B35" s="15" t="s">
        <v>50</v>
      </c>
      <c r="C35" s="16">
        <v>6561</v>
      </c>
      <c r="D35" s="17">
        <v>8</v>
      </c>
      <c r="E35" s="18">
        <v>254.4</v>
      </c>
      <c r="F35" s="18">
        <v>227</v>
      </c>
      <c r="G35" s="12">
        <f t="shared" si="2"/>
        <v>481.4</v>
      </c>
      <c r="H35" s="32">
        <v>18</v>
      </c>
      <c r="I35" s="33">
        <v>26</v>
      </c>
      <c r="J35" s="14">
        <v>31</v>
      </c>
      <c r="L35" s="29"/>
      <c r="O35" s="41">
        <f t="shared" si="4"/>
        <v>481.4</v>
      </c>
      <c r="P35" s="39">
        <f t="shared" si="8"/>
        <v>0.08525635349331444</v>
      </c>
      <c r="Q35" s="40">
        <f t="shared" si="6"/>
        <v>18.24485964756929</v>
      </c>
      <c r="R35" s="36">
        <f t="shared" si="1"/>
      </c>
      <c r="S35" s="60">
        <v>18</v>
      </c>
      <c r="T35" s="47">
        <v>18</v>
      </c>
    </row>
    <row r="36" spans="1:20" ht="15">
      <c r="A36" s="7">
        <v>32</v>
      </c>
      <c r="B36" s="15" t="s">
        <v>51</v>
      </c>
      <c r="C36" s="16">
        <v>409</v>
      </c>
      <c r="D36" s="17">
        <v>2</v>
      </c>
      <c r="E36" s="18">
        <v>12.3</v>
      </c>
      <c r="F36" s="18">
        <v>0</v>
      </c>
      <c r="G36" s="12">
        <f t="shared" si="2"/>
        <v>12.3</v>
      </c>
      <c r="H36" s="32">
        <f t="shared" si="3"/>
        <v>1</v>
      </c>
      <c r="I36" s="33">
        <f aca="true" t="shared" si="9" ref="I36:I67">D36+H36</f>
        <v>3</v>
      </c>
      <c r="J36" s="14">
        <v>32</v>
      </c>
      <c r="L36" s="29"/>
      <c r="O36" s="41">
        <f t="shared" si="4"/>
        <v>12.3</v>
      </c>
      <c r="P36" s="39">
        <f t="shared" si="8"/>
        <v>0.0021783405649517403</v>
      </c>
      <c r="Q36" s="40">
        <f t="shared" si="6"/>
        <v>0.46616488089967245</v>
      </c>
      <c r="R36" s="64" t="str">
        <f t="shared" si="1"/>
        <v>1</v>
      </c>
      <c r="S36" s="60">
        <f t="shared" si="7"/>
      </c>
      <c r="T36" s="47">
        <f t="shared" si="5"/>
        <v>1</v>
      </c>
    </row>
    <row r="37" spans="1:20" ht="15">
      <c r="A37" s="7">
        <v>33</v>
      </c>
      <c r="B37" s="15" t="s">
        <v>52</v>
      </c>
      <c r="C37" s="16">
        <v>44</v>
      </c>
      <c r="D37" s="17">
        <v>1</v>
      </c>
      <c r="E37" s="61">
        <v>2.3</v>
      </c>
      <c r="F37" s="18">
        <v>0</v>
      </c>
      <c r="G37" s="12">
        <f t="shared" si="2"/>
        <v>2.3</v>
      </c>
      <c r="H37" s="32">
        <f t="shared" si="3"/>
        <v>1</v>
      </c>
      <c r="I37" s="33">
        <f t="shared" si="9"/>
        <v>2</v>
      </c>
      <c r="J37" s="14">
        <v>33</v>
      </c>
      <c r="L37" s="29"/>
      <c r="O37" s="41">
        <f t="shared" si="4"/>
        <v>2.3</v>
      </c>
      <c r="P37" s="39">
        <f t="shared" si="8"/>
        <v>0.00040733197556008143</v>
      </c>
      <c r="Q37" s="40">
        <f t="shared" si="6"/>
        <v>0.08716904276985743</v>
      </c>
      <c r="R37" s="64" t="str">
        <f t="shared" si="1"/>
        <v>1</v>
      </c>
      <c r="S37" s="60">
        <f t="shared" si="7"/>
      </c>
      <c r="T37" s="47">
        <f t="shared" si="5"/>
        <v>1</v>
      </c>
    </row>
    <row r="38" spans="1:20" ht="15">
      <c r="A38" s="7">
        <v>34</v>
      </c>
      <c r="B38" s="15" t="s">
        <v>53</v>
      </c>
      <c r="C38" s="16">
        <v>1183</v>
      </c>
      <c r="D38" s="17">
        <v>5</v>
      </c>
      <c r="E38" s="18">
        <v>31.9</v>
      </c>
      <c r="F38" s="18">
        <v>0</v>
      </c>
      <c r="G38" s="12">
        <f t="shared" si="2"/>
        <v>31.9</v>
      </c>
      <c r="H38" s="32">
        <f t="shared" si="3"/>
        <v>0.9943150624280529</v>
      </c>
      <c r="I38" s="33">
        <f t="shared" si="9"/>
        <v>5.994315062428053</v>
      </c>
      <c r="J38" s="14">
        <v>34</v>
      </c>
      <c r="L38" s="29"/>
      <c r="O38" s="41">
        <f t="shared" si="4"/>
        <v>31.9</v>
      </c>
      <c r="P38" s="39">
        <f t="shared" si="8"/>
        <v>0.005649517400159391</v>
      </c>
      <c r="Q38" s="40">
        <f t="shared" si="6"/>
        <v>1.2089967236341095</v>
      </c>
      <c r="R38" s="64">
        <v>1</v>
      </c>
      <c r="S38" s="60"/>
      <c r="T38" s="47">
        <f t="shared" si="5"/>
        <v>0.9943150624280529</v>
      </c>
    </row>
    <row r="39" spans="1:20" ht="15">
      <c r="A39" s="7">
        <v>35</v>
      </c>
      <c r="B39" s="15" t="s">
        <v>54</v>
      </c>
      <c r="C39" s="16">
        <v>1350</v>
      </c>
      <c r="D39" s="17">
        <v>5</v>
      </c>
      <c r="E39" s="18">
        <v>55</v>
      </c>
      <c r="F39" s="18">
        <v>47.5</v>
      </c>
      <c r="G39" s="12">
        <f t="shared" si="2"/>
        <v>102.5</v>
      </c>
      <c r="H39" s="32">
        <f t="shared" si="3"/>
        <v>3.1948994952625522</v>
      </c>
      <c r="I39" s="33">
        <f t="shared" si="9"/>
        <v>8.194899495262552</v>
      </c>
      <c r="J39" s="14">
        <v>35</v>
      </c>
      <c r="O39" s="41">
        <f t="shared" si="4"/>
        <v>102.5</v>
      </c>
      <c r="P39" s="39">
        <f t="shared" si="8"/>
        <v>0.0181528380412645</v>
      </c>
      <c r="Q39" s="40">
        <f t="shared" si="6"/>
        <v>3.884707340830603</v>
      </c>
      <c r="R39" s="36">
        <f t="shared" si="1"/>
      </c>
      <c r="S39" s="60">
        <f t="shared" si="7"/>
        <v>3.1948994952625522</v>
      </c>
      <c r="T39" s="47">
        <f t="shared" si="5"/>
        <v>3.1948994952625522</v>
      </c>
    </row>
    <row r="40" spans="1:20" ht="15">
      <c r="A40" s="7">
        <v>36</v>
      </c>
      <c r="B40" s="15" t="s">
        <v>55</v>
      </c>
      <c r="C40" s="16">
        <v>95</v>
      </c>
      <c r="D40" s="17">
        <v>1</v>
      </c>
      <c r="E40" s="18">
        <v>3.7</v>
      </c>
      <c r="F40" s="18">
        <v>0</v>
      </c>
      <c r="G40" s="12">
        <f t="shared" si="2"/>
        <v>3.7</v>
      </c>
      <c r="H40" s="32">
        <f t="shared" si="3"/>
        <v>1</v>
      </c>
      <c r="I40" s="33">
        <f t="shared" si="9"/>
        <v>2</v>
      </c>
      <c r="J40" s="14">
        <v>36</v>
      </c>
      <c r="O40" s="41">
        <f t="shared" si="4"/>
        <v>3.7</v>
      </c>
      <c r="P40" s="39">
        <f t="shared" si="8"/>
        <v>0.0006552731780749137</v>
      </c>
      <c r="Q40" s="40">
        <f t="shared" si="6"/>
        <v>0.14022846010803153</v>
      </c>
      <c r="R40" s="64" t="str">
        <f t="shared" si="1"/>
        <v>1</v>
      </c>
      <c r="S40" s="60">
        <f t="shared" si="7"/>
      </c>
      <c r="T40" s="47">
        <f t="shared" si="5"/>
        <v>1</v>
      </c>
    </row>
    <row r="41" spans="1:20" ht="15">
      <c r="A41" s="7">
        <v>37</v>
      </c>
      <c r="B41" s="15" t="s">
        <v>107</v>
      </c>
      <c r="C41" s="16">
        <v>334</v>
      </c>
      <c r="D41" s="17">
        <v>2</v>
      </c>
      <c r="E41" s="18">
        <v>8.8</v>
      </c>
      <c r="F41" s="18">
        <v>8.6</v>
      </c>
      <c r="G41" s="12">
        <f t="shared" si="2"/>
        <v>17.4</v>
      </c>
      <c r="H41" s="32">
        <v>1</v>
      </c>
      <c r="I41" s="33">
        <v>3</v>
      </c>
      <c r="J41" s="14">
        <v>37</v>
      </c>
      <c r="O41" s="41">
        <v>16.8</v>
      </c>
      <c r="P41" s="39">
        <v>0.0031</v>
      </c>
      <c r="Q41" s="40">
        <v>0.05</v>
      </c>
      <c r="R41" s="64">
        <v>1</v>
      </c>
      <c r="S41" s="60"/>
      <c r="T41" s="47">
        <v>1</v>
      </c>
    </row>
    <row r="42" spans="1:20" ht="15">
      <c r="A42" s="7">
        <v>38</v>
      </c>
      <c r="B42" s="15" t="s">
        <v>56</v>
      </c>
      <c r="C42" s="16">
        <v>151</v>
      </c>
      <c r="D42" s="17">
        <v>1</v>
      </c>
      <c r="E42" s="18">
        <v>6.3</v>
      </c>
      <c r="F42" s="18">
        <v>0</v>
      </c>
      <c r="G42" s="12">
        <f t="shared" si="2"/>
        <v>6.3</v>
      </c>
      <c r="H42" s="32">
        <f t="shared" si="3"/>
        <v>1</v>
      </c>
      <c r="I42" s="33">
        <f t="shared" si="9"/>
        <v>2</v>
      </c>
      <c r="J42" s="14">
        <v>38</v>
      </c>
      <c r="O42" s="41">
        <f t="shared" si="4"/>
        <v>6.3</v>
      </c>
      <c r="P42" s="39">
        <f t="shared" si="8"/>
        <v>0.0011157354113167448</v>
      </c>
      <c r="Q42" s="40">
        <f t="shared" si="6"/>
        <v>0.2387673780217834</v>
      </c>
      <c r="R42" s="64" t="str">
        <f t="shared" si="1"/>
        <v>1</v>
      </c>
      <c r="S42" s="60">
        <f t="shared" si="7"/>
      </c>
      <c r="T42" s="47">
        <f t="shared" si="5"/>
        <v>1</v>
      </c>
    </row>
    <row r="43" spans="1:20" ht="15">
      <c r="A43" s="7">
        <v>39</v>
      </c>
      <c r="B43" s="15" t="s">
        <v>57</v>
      </c>
      <c r="C43" s="16">
        <v>216</v>
      </c>
      <c r="D43" s="17">
        <v>2</v>
      </c>
      <c r="E43" s="18">
        <v>6.9</v>
      </c>
      <c r="F43" s="18">
        <v>0</v>
      </c>
      <c r="G43" s="12">
        <f t="shared" si="2"/>
        <v>6.9</v>
      </c>
      <c r="H43" s="32">
        <f t="shared" si="3"/>
        <v>1</v>
      </c>
      <c r="I43" s="33">
        <f t="shared" si="9"/>
        <v>3</v>
      </c>
      <c r="J43" s="14">
        <v>39</v>
      </c>
      <c r="L43" s="29"/>
      <c r="O43" s="41">
        <f t="shared" si="4"/>
        <v>6.9</v>
      </c>
      <c r="P43" s="39">
        <f t="shared" si="8"/>
        <v>0.0012219959266802445</v>
      </c>
      <c r="Q43" s="40">
        <f t="shared" si="6"/>
        <v>0.26150712830957235</v>
      </c>
      <c r="R43" s="64" t="str">
        <f t="shared" si="1"/>
        <v>1</v>
      </c>
      <c r="S43" s="60">
        <f t="shared" si="7"/>
      </c>
      <c r="T43" s="47">
        <f t="shared" si="5"/>
        <v>1</v>
      </c>
    </row>
    <row r="44" spans="1:20" ht="15">
      <c r="A44" s="7">
        <v>40</v>
      </c>
      <c r="B44" s="15" t="s">
        <v>58</v>
      </c>
      <c r="C44" s="16">
        <v>162</v>
      </c>
      <c r="D44" s="17">
        <v>1</v>
      </c>
      <c r="E44" s="18">
        <v>4.5</v>
      </c>
      <c r="F44" s="18">
        <v>0</v>
      </c>
      <c r="G44" s="12">
        <f t="shared" si="2"/>
        <v>4.5</v>
      </c>
      <c r="H44" s="32">
        <f t="shared" si="3"/>
        <v>1</v>
      </c>
      <c r="I44" s="33">
        <f t="shared" si="9"/>
        <v>2</v>
      </c>
      <c r="J44" s="14">
        <v>40</v>
      </c>
      <c r="L44" s="29"/>
      <c r="O44" s="41">
        <f t="shared" si="4"/>
        <v>4.5</v>
      </c>
      <c r="P44" s="39">
        <f t="shared" si="8"/>
        <v>0.0007969538652262463</v>
      </c>
      <c r="Q44" s="40">
        <f t="shared" si="6"/>
        <v>0.17054812715841672</v>
      </c>
      <c r="R44" s="64" t="str">
        <f t="shared" si="1"/>
        <v>1</v>
      </c>
      <c r="S44" s="60">
        <f t="shared" si="7"/>
      </c>
      <c r="T44" s="47">
        <f t="shared" si="5"/>
        <v>1</v>
      </c>
    </row>
    <row r="45" spans="1:20" ht="15">
      <c r="A45" s="7">
        <v>41</v>
      </c>
      <c r="B45" s="15" t="s">
        <v>59</v>
      </c>
      <c r="C45" s="36">
        <v>165</v>
      </c>
      <c r="D45" s="17">
        <v>1</v>
      </c>
      <c r="E45" s="18">
        <v>6.5</v>
      </c>
      <c r="F45" s="18">
        <v>0</v>
      </c>
      <c r="G45" s="12">
        <f t="shared" si="2"/>
        <v>6.5</v>
      </c>
      <c r="H45" s="32">
        <f t="shared" si="3"/>
        <v>1</v>
      </c>
      <c r="I45" s="33">
        <f t="shared" si="9"/>
        <v>2</v>
      </c>
      <c r="J45" s="14">
        <v>41</v>
      </c>
      <c r="L45" s="29"/>
      <c r="O45" s="41">
        <f t="shared" si="4"/>
        <v>6.5</v>
      </c>
      <c r="P45" s="39">
        <f t="shared" si="8"/>
        <v>0.0011511555831045781</v>
      </c>
      <c r="Q45" s="40">
        <f t="shared" si="6"/>
        <v>0.24634729478437972</v>
      </c>
      <c r="R45" s="64" t="str">
        <f t="shared" si="1"/>
        <v>1</v>
      </c>
      <c r="S45" s="60">
        <f t="shared" si="7"/>
      </c>
      <c r="T45" s="47">
        <f t="shared" si="5"/>
        <v>1</v>
      </c>
    </row>
    <row r="46" spans="1:20" ht="15">
      <c r="A46" s="7">
        <v>42</v>
      </c>
      <c r="B46" s="15" t="s">
        <v>60</v>
      </c>
      <c r="C46" s="16">
        <v>470</v>
      </c>
      <c r="D46" s="17">
        <v>2</v>
      </c>
      <c r="E46" s="18">
        <v>15.4</v>
      </c>
      <c r="F46" s="18">
        <v>9.2</v>
      </c>
      <c r="G46" s="12">
        <f t="shared" si="2"/>
        <v>24.6</v>
      </c>
      <c r="H46" s="32">
        <f t="shared" si="3"/>
        <v>1</v>
      </c>
      <c r="I46" s="33">
        <f t="shared" si="9"/>
        <v>3</v>
      </c>
      <c r="J46" s="14">
        <v>42</v>
      </c>
      <c r="L46" s="29"/>
      <c r="O46" s="41">
        <f t="shared" si="4"/>
        <v>24.6</v>
      </c>
      <c r="P46" s="39">
        <f t="shared" si="8"/>
        <v>0.004356681129903481</v>
      </c>
      <c r="Q46" s="40">
        <f t="shared" si="6"/>
        <v>0.9323297617993449</v>
      </c>
      <c r="R46" s="64" t="str">
        <f t="shared" si="1"/>
        <v>1</v>
      </c>
      <c r="S46" s="60">
        <f t="shared" si="7"/>
      </c>
      <c r="T46" s="47">
        <f t="shared" si="5"/>
        <v>1</v>
      </c>
    </row>
    <row r="47" spans="1:20" ht="15">
      <c r="A47" s="7">
        <v>43</v>
      </c>
      <c r="B47" s="15" t="s">
        <v>61</v>
      </c>
      <c r="C47" s="62">
        <v>227</v>
      </c>
      <c r="D47" s="17">
        <v>2</v>
      </c>
      <c r="E47" s="18">
        <v>4.5</v>
      </c>
      <c r="F47" s="18">
        <v>0</v>
      </c>
      <c r="G47" s="12">
        <f t="shared" si="2"/>
        <v>4.5</v>
      </c>
      <c r="H47" s="32">
        <f t="shared" si="3"/>
        <v>1</v>
      </c>
      <c r="I47" s="33">
        <f t="shared" si="9"/>
        <v>3</v>
      </c>
      <c r="J47" s="14">
        <v>43</v>
      </c>
      <c r="L47" s="29"/>
      <c r="O47" s="41">
        <f t="shared" si="4"/>
        <v>4.5</v>
      </c>
      <c r="P47" s="39">
        <f t="shared" si="8"/>
        <v>0.0007969538652262463</v>
      </c>
      <c r="Q47" s="40">
        <f t="shared" si="6"/>
        <v>0.17054812715841672</v>
      </c>
      <c r="R47" s="64" t="str">
        <f t="shared" si="1"/>
        <v>1</v>
      </c>
      <c r="S47" s="60">
        <f t="shared" si="7"/>
      </c>
      <c r="T47" s="47">
        <f t="shared" si="5"/>
        <v>1</v>
      </c>
    </row>
    <row r="48" spans="1:20" ht="15">
      <c r="A48" s="7">
        <v>44</v>
      </c>
      <c r="B48" s="15" t="s">
        <v>62</v>
      </c>
      <c r="C48" s="16">
        <v>324</v>
      </c>
      <c r="D48" s="17">
        <v>2</v>
      </c>
      <c r="E48" s="18">
        <v>11.8</v>
      </c>
      <c r="F48" s="18">
        <v>0</v>
      </c>
      <c r="G48" s="12">
        <f t="shared" si="2"/>
        <v>11.8</v>
      </c>
      <c r="H48" s="32">
        <f t="shared" si="3"/>
        <v>1</v>
      </c>
      <c r="I48" s="33">
        <f t="shared" si="9"/>
        <v>3</v>
      </c>
      <c r="J48" s="14">
        <v>44</v>
      </c>
      <c r="L48" s="29"/>
      <c r="O48" s="41">
        <f t="shared" si="4"/>
        <v>11.8</v>
      </c>
      <c r="P48" s="39">
        <f t="shared" si="8"/>
        <v>0.0020897901354821574</v>
      </c>
      <c r="Q48" s="40">
        <f t="shared" si="6"/>
        <v>0.4472150889931817</v>
      </c>
      <c r="R48" s="64" t="str">
        <f t="shared" si="1"/>
        <v>1</v>
      </c>
      <c r="S48" s="60">
        <f t="shared" si="7"/>
      </c>
      <c r="T48" s="47">
        <f t="shared" si="5"/>
        <v>1</v>
      </c>
    </row>
    <row r="49" spans="1:20" ht="15">
      <c r="A49" s="7">
        <v>45</v>
      </c>
      <c r="B49" s="15" t="s">
        <v>63</v>
      </c>
      <c r="C49" s="16">
        <v>608</v>
      </c>
      <c r="D49" s="17">
        <v>3</v>
      </c>
      <c r="E49" s="18">
        <v>18.1</v>
      </c>
      <c r="F49" s="18">
        <v>15.9</v>
      </c>
      <c r="G49" s="12">
        <f t="shared" si="2"/>
        <v>34</v>
      </c>
      <c r="H49" s="32">
        <f t="shared" si="3"/>
        <v>1.0597715398919685</v>
      </c>
      <c r="I49" s="33">
        <f t="shared" si="9"/>
        <v>4.059771539891969</v>
      </c>
      <c r="J49" s="14">
        <v>45</v>
      </c>
      <c r="L49" s="29"/>
      <c r="O49" s="41">
        <f t="shared" si="4"/>
        <v>34</v>
      </c>
      <c r="P49" s="39">
        <f t="shared" si="8"/>
        <v>0.006021429203931639</v>
      </c>
      <c r="Q49" s="40">
        <f t="shared" si="6"/>
        <v>1.2885858496413707</v>
      </c>
      <c r="R49" s="64">
        <v>1</v>
      </c>
      <c r="S49" s="60"/>
      <c r="T49" s="47">
        <f t="shared" si="5"/>
        <v>1.0597715398919685</v>
      </c>
    </row>
    <row r="50" spans="1:20" ht="15">
      <c r="A50" s="7">
        <v>46</v>
      </c>
      <c r="B50" s="15" t="s">
        <v>64</v>
      </c>
      <c r="C50" s="16">
        <v>1071</v>
      </c>
      <c r="D50" s="17">
        <v>5</v>
      </c>
      <c r="E50" s="18">
        <v>39.5</v>
      </c>
      <c r="F50" s="18">
        <v>32.4</v>
      </c>
      <c r="G50" s="12">
        <f t="shared" si="2"/>
        <v>71.9</v>
      </c>
      <c r="H50" s="32">
        <f t="shared" si="3"/>
        <v>2.2411051093597805</v>
      </c>
      <c r="I50" s="33">
        <f t="shared" si="9"/>
        <v>7.241105109359781</v>
      </c>
      <c r="J50" s="14">
        <v>46</v>
      </c>
      <c r="L50" s="29"/>
      <c r="O50" s="41">
        <f t="shared" si="4"/>
        <v>71.9</v>
      </c>
      <c r="P50" s="39">
        <f t="shared" si="8"/>
        <v>0.012733551757726025</v>
      </c>
      <c r="Q50" s="40">
        <f t="shared" si="6"/>
        <v>2.7249800761533693</v>
      </c>
      <c r="R50" s="36">
        <f t="shared" si="1"/>
      </c>
      <c r="S50" s="60">
        <f t="shared" si="7"/>
        <v>2.2411051093597805</v>
      </c>
      <c r="T50" s="47">
        <f t="shared" si="5"/>
        <v>2.2411051093597805</v>
      </c>
    </row>
    <row r="51" spans="1:20" ht="15">
      <c r="A51" s="7">
        <v>47</v>
      </c>
      <c r="B51" s="15" t="s">
        <v>65</v>
      </c>
      <c r="C51" s="16">
        <v>1125</v>
      </c>
      <c r="D51" s="17">
        <v>5</v>
      </c>
      <c r="E51" s="18">
        <v>40.8</v>
      </c>
      <c r="F51" s="18">
        <v>36.4</v>
      </c>
      <c r="G51" s="12">
        <f t="shared" si="2"/>
        <v>77.19999999999999</v>
      </c>
      <c r="H51" s="32">
        <f t="shared" si="3"/>
        <v>2.406304790578234</v>
      </c>
      <c r="I51" s="33">
        <f t="shared" si="9"/>
        <v>7.406304790578234</v>
      </c>
      <c r="J51" s="14">
        <v>47</v>
      </c>
      <c r="L51" s="29"/>
      <c r="O51" s="41">
        <f t="shared" si="4"/>
        <v>77.19999999999999</v>
      </c>
      <c r="P51" s="39">
        <f t="shared" si="8"/>
        <v>0.013672186310103602</v>
      </c>
      <c r="Q51" s="40">
        <f t="shared" si="6"/>
        <v>2.925847870362171</v>
      </c>
      <c r="R51" s="36">
        <f t="shared" si="1"/>
      </c>
      <c r="S51" s="60">
        <f t="shared" si="7"/>
        <v>2.406304790578234</v>
      </c>
      <c r="T51" s="47">
        <f t="shared" si="5"/>
        <v>2.406304790578234</v>
      </c>
    </row>
    <row r="52" spans="1:20" ht="15">
      <c r="A52" s="7">
        <v>48</v>
      </c>
      <c r="B52" s="15" t="s">
        <v>66</v>
      </c>
      <c r="C52" s="16">
        <v>253</v>
      </c>
      <c r="D52" s="17">
        <v>2</v>
      </c>
      <c r="E52" s="18">
        <v>8.7</v>
      </c>
      <c r="F52" s="18">
        <v>0</v>
      </c>
      <c r="G52" s="12">
        <f t="shared" si="2"/>
        <v>8.7</v>
      </c>
      <c r="H52" s="32">
        <f t="shared" si="3"/>
        <v>1</v>
      </c>
      <c r="I52" s="33">
        <f t="shared" si="9"/>
        <v>3</v>
      </c>
      <c r="J52" s="14">
        <v>48</v>
      </c>
      <c r="L52" s="29"/>
      <c r="O52" s="41">
        <f t="shared" si="4"/>
        <v>8.7</v>
      </c>
      <c r="P52" s="39">
        <f t="shared" si="8"/>
        <v>0.0015407774727707428</v>
      </c>
      <c r="Q52" s="40">
        <f t="shared" si="6"/>
        <v>0.32972637917293895</v>
      </c>
      <c r="R52" s="64" t="str">
        <f t="shared" si="1"/>
        <v>1</v>
      </c>
      <c r="S52" s="60">
        <f t="shared" si="7"/>
      </c>
      <c r="T52" s="47">
        <f t="shared" si="5"/>
        <v>1</v>
      </c>
    </row>
    <row r="53" spans="1:20" ht="15">
      <c r="A53" s="7">
        <v>49</v>
      </c>
      <c r="B53" s="15" t="s">
        <v>67</v>
      </c>
      <c r="C53" s="16">
        <v>660</v>
      </c>
      <c r="D53" s="17">
        <v>3</v>
      </c>
      <c r="E53" s="18">
        <v>23.3</v>
      </c>
      <c r="F53" s="18">
        <v>0</v>
      </c>
      <c r="G53" s="12">
        <f t="shared" si="2"/>
        <v>23.3</v>
      </c>
      <c r="H53" s="32">
        <f t="shared" si="3"/>
        <v>1</v>
      </c>
      <c r="I53" s="33">
        <f t="shared" si="9"/>
        <v>4</v>
      </c>
      <c r="J53" s="14">
        <v>49</v>
      </c>
      <c r="L53" s="29"/>
      <c r="O53" s="41">
        <f t="shared" si="4"/>
        <v>23.3</v>
      </c>
      <c r="P53" s="39">
        <f t="shared" si="8"/>
        <v>0.0041264500132825645</v>
      </c>
      <c r="Q53" s="40">
        <f t="shared" si="6"/>
        <v>0.8830603028424688</v>
      </c>
      <c r="R53" s="64" t="str">
        <f t="shared" si="1"/>
        <v>1</v>
      </c>
      <c r="S53" s="60">
        <f t="shared" si="7"/>
      </c>
      <c r="T53" s="47">
        <f t="shared" si="5"/>
        <v>1</v>
      </c>
    </row>
    <row r="54" spans="1:20" ht="15">
      <c r="A54" s="7">
        <v>50</v>
      </c>
      <c r="B54" s="15" t="s">
        <v>68</v>
      </c>
      <c r="C54" s="16">
        <v>1315</v>
      </c>
      <c r="D54" s="17">
        <v>5</v>
      </c>
      <c r="E54" s="18">
        <v>42.5</v>
      </c>
      <c r="F54" s="18">
        <v>43.5</v>
      </c>
      <c r="G54" s="12">
        <f t="shared" si="2"/>
        <v>86</v>
      </c>
      <c r="H54" s="32">
        <f t="shared" si="3"/>
        <v>2</v>
      </c>
      <c r="I54" s="33">
        <f t="shared" si="9"/>
        <v>7</v>
      </c>
      <c r="J54" s="14">
        <v>50</v>
      </c>
      <c r="L54" s="29"/>
      <c r="O54" s="41">
        <f t="shared" si="4"/>
        <v>86</v>
      </c>
      <c r="P54" s="39">
        <f t="shared" si="8"/>
        <v>0.015230673868768264</v>
      </c>
      <c r="Q54" s="40">
        <f t="shared" si="6"/>
        <v>3.2593642079164087</v>
      </c>
      <c r="R54" s="64">
        <f t="shared" si="1"/>
      </c>
      <c r="S54" s="60">
        <v>2</v>
      </c>
      <c r="T54" s="47">
        <v>2</v>
      </c>
    </row>
    <row r="55" spans="1:20" ht="15">
      <c r="A55" s="7">
        <v>51</v>
      </c>
      <c r="B55" s="15" t="s">
        <v>69</v>
      </c>
      <c r="C55" s="16">
        <v>143</v>
      </c>
      <c r="D55" s="17">
        <v>1</v>
      </c>
      <c r="E55" s="18">
        <v>4.7</v>
      </c>
      <c r="F55" s="18">
        <v>0</v>
      </c>
      <c r="G55" s="12">
        <f t="shared" si="2"/>
        <v>4.7</v>
      </c>
      <c r="H55" s="32">
        <f t="shared" si="3"/>
        <v>1</v>
      </c>
      <c r="I55" s="33">
        <f t="shared" si="9"/>
        <v>2</v>
      </c>
      <c r="J55" s="14">
        <v>51</v>
      </c>
      <c r="L55" s="29"/>
      <c r="O55" s="41">
        <f t="shared" si="4"/>
        <v>4.7</v>
      </c>
      <c r="P55" s="39">
        <f t="shared" si="8"/>
        <v>0.0008323740370140795</v>
      </c>
      <c r="Q55" s="40">
        <f t="shared" si="6"/>
        <v>0.178128043921013</v>
      </c>
      <c r="R55" s="64" t="str">
        <f t="shared" si="1"/>
        <v>1</v>
      </c>
      <c r="S55" s="60">
        <f t="shared" si="7"/>
      </c>
      <c r="T55" s="47">
        <f t="shared" si="5"/>
        <v>1</v>
      </c>
    </row>
    <row r="56" spans="1:20" ht="15">
      <c r="A56" s="7">
        <v>52</v>
      </c>
      <c r="B56" s="15" t="s">
        <v>70</v>
      </c>
      <c r="C56" s="16">
        <v>948</v>
      </c>
      <c r="D56" s="17">
        <v>3</v>
      </c>
      <c r="E56" s="18">
        <v>32.3</v>
      </c>
      <c r="F56" s="18">
        <v>29.1</v>
      </c>
      <c r="G56" s="12">
        <f t="shared" si="2"/>
        <v>61.4</v>
      </c>
      <c r="H56" s="32">
        <f t="shared" si="3"/>
        <v>1.9138227220402018</v>
      </c>
      <c r="I56" s="33">
        <f t="shared" si="9"/>
        <v>4.9138227220402015</v>
      </c>
      <c r="J56" s="14">
        <v>52</v>
      </c>
      <c r="L56" s="29"/>
      <c r="O56" s="41">
        <f t="shared" si="4"/>
        <v>61.4</v>
      </c>
      <c r="P56" s="39">
        <f t="shared" si="8"/>
        <v>0.010873992738864783</v>
      </c>
      <c r="Q56" s="40">
        <f t="shared" si="6"/>
        <v>2.3270344461170636</v>
      </c>
      <c r="R56" s="36">
        <f t="shared" si="1"/>
      </c>
      <c r="S56" s="60">
        <f t="shared" si="7"/>
        <v>1.9138227220402018</v>
      </c>
      <c r="T56" s="47">
        <f t="shared" si="5"/>
        <v>1.9138227220402018</v>
      </c>
    </row>
    <row r="57" spans="1:20" ht="15">
      <c r="A57" s="7">
        <v>53</v>
      </c>
      <c r="B57" s="15" t="s">
        <v>71</v>
      </c>
      <c r="C57" s="16">
        <v>590</v>
      </c>
      <c r="D57" s="17">
        <v>3</v>
      </c>
      <c r="E57" s="18">
        <v>9.6</v>
      </c>
      <c r="F57" s="18">
        <v>14.1</v>
      </c>
      <c r="G57" s="12">
        <f t="shared" si="2"/>
        <v>23.7</v>
      </c>
      <c r="H57" s="32">
        <f t="shared" si="3"/>
        <v>1</v>
      </c>
      <c r="I57" s="33">
        <f t="shared" si="9"/>
        <v>4</v>
      </c>
      <c r="J57" s="14">
        <v>53</v>
      </c>
      <c r="L57" s="29"/>
      <c r="O57" s="41">
        <f t="shared" si="4"/>
        <v>23.7</v>
      </c>
      <c r="P57" s="39">
        <f t="shared" si="8"/>
        <v>0.004197290356858231</v>
      </c>
      <c r="Q57" s="40">
        <f t="shared" si="6"/>
        <v>0.8982201363676614</v>
      </c>
      <c r="R57" s="64" t="str">
        <f t="shared" si="1"/>
        <v>1</v>
      </c>
      <c r="S57" s="60">
        <f t="shared" si="7"/>
      </c>
      <c r="T57" s="47">
        <f t="shared" si="5"/>
        <v>1</v>
      </c>
    </row>
    <row r="58" spans="1:20" ht="15">
      <c r="A58" s="7">
        <v>54</v>
      </c>
      <c r="B58" s="15" t="s">
        <v>72</v>
      </c>
      <c r="C58" s="20">
        <v>105</v>
      </c>
      <c r="D58" s="17">
        <v>1</v>
      </c>
      <c r="E58" s="18">
        <v>3.4</v>
      </c>
      <c r="F58" s="18">
        <v>0</v>
      </c>
      <c r="G58" s="12">
        <f t="shared" si="2"/>
        <v>3.4</v>
      </c>
      <c r="H58" s="32">
        <f t="shared" si="3"/>
        <v>1</v>
      </c>
      <c r="I58" s="33">
        <f t="shared" si="9"/>
        <v>2</v>
      </c>
      <c r="J58" s="14">
        <v>54</v>
      </c>
      <c r="L58" s="29"/>
      <c r="O58" s="41">
        <f t="shared" si="4"/>
        <v>3.4</v>
      </c>
      <c r="P58" s="39">
        <f t="shared" si="8"/>
        <v>0.0006021429203931639</v>
      </c>
      <c r="Q58" s="40">
        <f t="shared" si="6"/>
        <v>0.12885858496413707</v>
      </c>
      <c r="R58" s="64" t="str">
        <f t="shared" si="1"/>
        <v>1</v>
      </c>
      <c r="S58" s="60">
        <f t="shared" si="7"/>
      </c>
      <c r="T58" s="47">
        <f t="shared" si="5"/>
        <v>1</v>
      </c>
    </row>
    <row r="59" spans="1:20" ht="15">
      <c r="A59" s="7">
        <v>55</v>
      </c>
      <c r="B59" s="15" t="s">
        <v>73</v>
      </c>
      <c r="C59" s="16">
        <v>633</v>
      </c>
      <c r="D59" s="17">
        <v>3</v>
      </c>
      <c r="E59" s="18">
        <v>20.3</v>
      </c>
      <c r="F59" s="18">
        <v>18.7</v>
      </c>
      <c r="G59" s="12">
        <f t="shared" si="2"/>
        <v>39</v>
      </c>
      <c r="H59" s="32">
        <f t="shared" si="3"/>
        <v>1.2156202957584346</v>
      </c>
      <c r="I59" s="33">
        <f t="shared" si="9"/>
        <v>4.215620295758434</v>
      </c>
      <c r="J59" s="14">
        <v>55</v>
      </c>
      <c r="L59" s="29"/>
      <c r="O59" s="41">
        <f t="shared" si="4"/>
        <v>39</v>
      </c>
      <c r="P59" s="39">
        <f t="shared" si="8"/>
        <v>0.006906933498627468</v>
      </c>
      <c r="Q59" s="40">
        <f t="shared" si="6"/>
        <v>1.4780837687062782</v>
      </c>
      <c r="R59" s="64">
        <v>1</v>
      </c>
      <c r="S59" s="60"/>
      <c r="T59" s="47">
        <f t="shared" si="5"/>
        <v>1.2156202957584346</v>
      </c>
    </row>
    <row r="60" spans="1:20" ht="15">
      <c r="A60" s="7">
        <v>56</v>
      </c>
      <c r="B60" s="15" t="s">
        <v>74</v>
      </c>
      <c r="C60" s="9">
        <v>474</v>
      </c>
      <c r="D60" s="13">
        <v>2</v>
      </c>
      <c r="E60" s="11">
        <v>33</v>
      </c>
      <c r="F60" s="11">
        <v>14.3</v>
      </c>
      <c r="G60" s="12">
        <f t="shared" si="2"/>
        <v>47.3</v>
      </c>
      <c r="H60" s="32">
        <f t="shared" si="3"/>
        <v>1.474329230496768</v>
      </c>
      <c r="I60" s="33">
        <f t="shared" si="9"/>
        <v>3.474329230496768</v>
      </c>
      <c r="J60" s="14">
        <v>56</v>
      </c>
      <c r="L60" s="29"/>
      <c r="O60" s="41">
        <f t="shared" si="4"/>
        <v>47.3</v>
      </c>
      <c r="P60" s="39">
        <f t="shared" si="8"/>
        <v>0.008376870627822544</v>
      </c>
      <c r="Q60" s="40">
        <f t="shared" si="6"/>
        <v>1.7926503143540244</v>
      </c>
      <c r="R60" s="64">
        <v>1</v>
      </c>
      <c r="S60" s="60"/>
      <c r="T60" s="47">
        <f t="shared" si="5"/>
        <v>1.474329230496768</v>
      </c>
    </row>
    <row r="61" spans="1:20" ht="15">
      <c r="A61" s="7">
        <v>57</v>
      </c>
      <c r="B61" s="15" t="s">
        <v>75</v>
      </c>
      <c r="C61" s="16">
        <v>469</v>
      </c>
      <c r="D61" s="17">
        <v>2</v>
      </c>
      <c r="E61" s="18">
        <v>20.2</v>
      </c>
      <c r="F61" s="18">
        <v>15.9</v>
      </c>
      <c r="G61" s="12">
        <f t="shared" si="2"/>
        <v>36.1</v>
      </c>
      <c r="H61" s="32">
        <f t="shared" si="3"/>
        <v>1.1252280173558842</v>
      </c>
      <c r="I61" s="33">
        <f t="shared" si="9"/>
        <v>3.125228017355884</v>
      </c>
      <c r="J61" s="14">
        <v>57</v>
      </c>
      <c r="L61" s="29"/>
      <c r="O61" s="41">
        <f t="shared" si="4"/>
        <v>36.1</v>
      </c>
      <c r="P61" s="39">
        <f t="shared" si="8"/>
        <v>0.006393341007703887</v>
      </c>
      <c r="Q61" s="40">
        <f t="shared" si="6"/>
        <v>1.3681749756486319</v>
      </c>
      <c r="R61" s="64">
        <v>1</v>
      </c>
      <c r="S61" s="60"/>
      <c r="T61" s="47">
        <f t="shared" si="5"/>
        <v>1.1252280173558842</v>
      </c>
    </row>
    <row r="62" spans="1:20" ht="15">
      <c r="A62" s="7">
        <v>58</v>
      </c>
      <c r="B62" s="15" t="s">
        <v>76</v>
      </c>
      <c r="C62" s="16">
        <v>295</v>
      </c>
      <c r="D62" s="17">
        <v>2</v>
      </c>
      <c r="E62" s="18">
        <v>6.5</v>
      </c>
      <c r="F62" s="18">
        <v>0</v>
      </c>
      <c r="G62" s="12">
        <f t="shared" si="2"/>
        <v>6.5</v>
      </c>
      <c r="H62" s="32">
        <f t="shared" si="3"/>
        <v>1</v>
      </c>
      <c r="I62" s="33">
        <f t="shared" si="9"/>
        <v>3</v>
      </c>
      <c r="J62" s="14">
        <v>58</v>
      </c>
      <c r="L62" s="29"/>
      <c r="O62" s="41">
        <f t="shared" si="4"/>
        <v>6.5</v>
      </c>
      <c r="P62" s="39">
        <f t="shared" si="8"/>
        <v>0.0011511555831045781</v>
      </c>
      <c r="Q62" s="40">
        <f t="shared" si="6"/>
        <v>0.24634729478437972</v>
      </c>
      <c r="R62" s="64" t="str">
        <f t="shared" si="1"/>
        <v>1</v>
      </c>
      <c r="S62" s="60">
        <f t="shared" si="7"/>
      </c>
      <c r="T62" s="47">
        <f t="shared" si="5"/>
        <v>1</v>
      </c>
    </row>
    <row r="63" spans="1:20" ht="15">
      <c r="A63" s="7">
        <v>59</v>
      </c>
      <c r="B63" s="15" t="s">
        <v>77</v>
      </c>
      <c r="C63" s="16">
        <v>361</v>
      </c>
      <c r="D63" s="17">
        <v>2</v>
      </c>
      <c r="E63" s="18">
        <v>17.2</v>
      </c>
      <c r="F63" s="18">
        <v>0</v>
      </c>
      <c r="G63" s="12">
        <f t="shared" si="2"/>
        <v>17.2</v>
      </c>
      <c r="H63" s="32">
        <f t="shared" si="3"/>
        <v>1</v>
      </c>
      <c r="I63" s="33">
        <f t="shared" si="9"/>
        <v>3</v>
      </c>
      <c r="J63" s="14">
        <v>59</v>
      </c>
      <c r="L63" s="29"/>
      <c r="O63" s="41">
        <f t="shared" si="4"/>
        <v>17.2</v>
      </c>
      <c r="P63" s="39">
        <f t="shared" si="8"/>
        <v>0.0030461347737536526</v>
      </c>
      <c r="Q63" s="40">
        <f t="shared" si="6"/>
        <v>0.6518728415832816</v>
      </c>
      <c r="R63" s="64" t="str">
        <f t="shared" si="1"/>
        <v>1</v>
      </c>
      <c r="S63" s="60">
        <f t="shared" si="7"/>
      </c>
      <c r="T63" s="47">
        <f t="shared" si="5"/>
        <v>1</v>
      </c>
    </row>
    <row r="64" spans="1:20" ht="15">
      <c r="A64" s="7">
        <v>60</v>
      </c>
      <c r="B64" s="15" t="s">
        <v>78</v>
      </c>
      <c r="C64" s="16">
        <v>862</v>
      </c>
      <c r="D64" s="17">
        <v>3</v>
      </c>
      <c r="E64" s="18">
        <v>28.4</v>
      </c>
      <c r="F64" s="18">
        <v>29.8</v>
      </c>
      <c r="G64" s="12">
        <f t="shared" si="2"/>
        <v>58.2</v>
      </c>
      <c r="H64" s="32">
        <f t="shared" si="3"/>
        <v>1.814079518285664</v>
      </c>
      <c r="I64" s="33">
        <f t="shared" si="9"/>
        <v>4.814079518285664</v>
      </c>
      <c r="J64" s="14">
        <v>60</v>
      </c>
      <c r="L64" s="29"/>
      <c r="O64" s="41">
        <f t="shared" si="4"/>
        <v>58.2</v>
      </c>
      <c r="P64" s="39">
        <f t="shared" si="8"/>
        <v>0.010307269990259453</v>
      </c>
      <c r="Q64" s="40">
        <f t="shared" si="6"/>
        <v>2.205755777915523</v>
      </c>
      <c r="R64" s="36">
        <f t="shared" si="1"/>
      </c>
      <c r="S64" s="60">
        <f t="shared" si="7"/>
        <v>1.814079518285664</v>
      </c>
      <c r="T64" s="47">
        <f t="shared" si="5"/>
        <v>1.814079518285664</v>
      </c>
    </row>
    <row r="65" spans="1:20" ht="15">
      <c r="A65" s="7">
        <v>61</v>
      </c>
      <c r="B65" s="15" t="s">
        <v>79</v>
      </c>
      <c r="C65" s="16">
        <v>665</v>
      </c>
      <c r="D65" s="17">
        <v>3</v>
      </c>
      <c r="E65" s="18">
        <v>32.3</v>
      </c>
      <c r="F65" s="18">
        <v>0</v>
      </c>
      <c r="G65" s="12">
        <f t="shared" si="2"/>
        <v>32.3</v>
      </c>
      <c r="H65" s="32">
        <f t="shared" si="3"/>
        <v>1.00678296289737</v>
      </c>
      <c r="I65" s="33">
        <f t="shared" si="9"/>
        <v>4.00678296289737</v>
      </c>
      <c r="J65" s="14">
        <v>61</v>
      </c>
      <c r="L65" s="29"/>
      <c r="O65" s="41">
        <f t="shared" si="4"/>
        <v>32.3</v>
      </c>
      <c r="P65" s="39">
        <f t="shared" si="8"/>
        <v>0.005720357743735057</v>
      </c>
      <c r="Q65" s="40">
        <f t="shared" si="6"/>
        <v>1.224156557159302</v>
      </c>
      <c r="R65" s="64">
        <v>1</v>
      </c>
      <c r="S65" s="60"/>
      <c r="T65" s="47">
        <f t="shared" si="5"/>
        <v>1.00678296289737</v>
      </c>
    </row>
    <row r="66" spans="1:20" ht="15">
      <c r="A66" s="7">
        <v>62</v>
      </c>
      <c r="B66" s="15" t="s">
        <v>80</v>
      </c>
      <c r="C66" s="16">
        <v>176</v>
      </c>
      <c r="D66" s="17">
        <v>1</v>
      </c>
      <c r="E66" s="18">
        <v>5.6</v>
      </c>
      <c r="F66" s="18">
        <v>0</v>
      </c>
      <c r="G66" s="12">
        <f t="shared" si="2"/>
        <v>5.6</v>
      </c>
      <c r="H66" s="32">
        <f t="shared" si="3"/>
        <v>1</v>
      </c>
      <c r="I66" s="33">
        <f t="shared" si="9"/>
        <v>2</v>
      </c>
      <c r="J66" s="14">
        <v>62</v>
      </c>
      <c r="L66" s="29"/>
      <c r="O66" s="41">
        <f t="shared" si="4"/>
        <v>5.6</v>
      </c>
      <c r="P66" s="39">
        <f t="shared" si="8"/>
        <v>0.0009917648100593287</v>
      </c>
      <c r="Q66" s="40">
        <f t="shared" si="6"/>
        <v>0.21223766935269633</v>
      </c>
      <c r="R66" s="64" t="str">
        <f t="shared" si="1"/>
        <v>1</v>
      </c>
      <c r="S66" s="60">
        <f t="shared" si="7"/>
      </c>
      <c r="T66" s="47">
        <f t="shared" si="5"/>
        <v>1</v>
      </c>
    </row>
    <row r="67" spans="1:20" ht="15">
      <c r="A67" s="7">
        <v>63</v>
      </c>
      <c r="B67" s="15" t="s">
        <v>81</v>
      </c>
      <c r="C67" s="16">
        <v>71</v>
      </c>
      <c r="D67" s="17">
        <v>1</v>
      </c>
      <c r="E67" s="18">
        <v>2</v>
      </c>
      <c r="F67" s="18">
        <v>0</v>
      </c>
      <c r="G67" s="12">
        <f t="shared" si="2"/>
        <v>2</v>
      </c>
      <c r="H67" s="32">
        <f t="shared" si="3"/>
        <v>1</v>
      </c>
      <c r="I67" s="33">
        <f t="shared" si="9"/>
        <v>2</v>
      </c>
      <c r="J67" s="14">
        <v>63</v>
      </c>
      <c r="L67" s="29"/>
      <c r="O67" s="41">
        <f t="shared" si="4"/>
        <v>2</v>
      </c>
      <c r="P67" s="39">
        <f t="shared" si="8"/>
        <v>0.0003542017178783317</v>
      </c>
      <c r="Q67" s="40">
        <f t="shared" si="6"/>
        <v>0.07579916762596299</v>
      </c>
      <c r="R67" s="64" t="str">
        <f t="shared" si="1"/>
        <v>1</v>
      </c>
      <c r="S67" s="60">
        <f t="shared" si="7"/>
      </c>
      <c r="T67" s="47">
        <f t="shared" si="5"/>
        <v>1</v>
      </c>
    </row>
    <row r="68" spans="1:20" ht="15">
      <c r="A68" s="7">
        <v>64</v>
      </c>
      <c r="B68" s="15" t="s">
        <v>82</v>
      </c>
      <c r="C68" s="16">
        <v>311</v>
      </c>
      <c r="D68" s="17">
        <v>2</v>
      </c>
      <c r="E68" s="18">
        <v>7.8</v>
      </c>
      <c r="F68" s="18">
        <v>0</v>
      </c>
      <c r="G68" s="12">
        <f t="shared" si="2"/>
        <v>7.8</v>
      </c>
      <c r="H68" s="32">
        <f t="shared" si="3"/>
        <v>1</v>
      </c>
      <c r="I68" s="33">
        <f>D68+H68</f>
        <v>3</v>
      </c>
      <c r="J68" s="14">
        <v>64</v>
      </c>
      <c r="L68" s="29"/>
      <c r="O68" s="41">
        <f t="shared" si="4"/>
        <v>7.8</v>
      </c>
      <c r="P68" s="39">
        <f t="shared" si="8"/>
        <v>0.0013813866997254935</v>
      </c>
      <c r="Q68" s="40">
        <f t="shared" si="6"/>
        <v>0.2956167537412556</v>
      </c>
      <c r="R68" s="64" t="str">
        <f t="shared" si="1"/>
        <v>1</v>
      </c>
      <c r="S68" s="60">
        <f t="shared" si="7"/>
      </c>
      <c r="T68" s="47">
        <f t="shared" si="5"/>
        <v>1</v>
      </c>
    </row>
    <row r="69" spans="1:20" ht="15">
      <c r="A69" s="7">
        <v>65</v>
      </c>
      <c r="B69" s="15" t="s">
        <v>83</v>
      </c>
      <c r="C69" s="16">
        <v>466</v>
      </c>
      <c r="D69" s="17">
        <v>2</v>
      </c>
      <c r="E69" s="18">
        <v>16.7</v>
      </c>
      <c r="F69" s="18">
        <v>0</v>
      </c>
      <c r="G69" s="12">
        <f t="shared" si="2"/>
        <v>16.7</v>
      </c>
      <c r="H69" s="32">
        <f aca="true" t="shared" si="10" ref="H69:H81">T69</f>
        <v>1</v>
      </c>
      <c r="I69" s="33">
        <f aca="true" t="shared" si="11" ref="I69:I81">D69+H69</f>
        <v>3</v>
      </c>
      <c r="J69" s="14">
        <v>65</v>
      </c>
      <c r="L69" s="29"/>
      <c r="O69" s="41">
        <f aca="true" t="shared" si="12" ref="O69:O81">G69</f>
        <v>16.7</v>
      </c>
      <c r="P69" s="39">
        <f t="shared" si="8"/>
        <v>0.0029575843442840697</v>
      </c>
      <c r="Q69" s="40">
        <f t="shared" si="6"/>
        <v>0.6329230496767909</v>
      </c>
      <c r="R69" s="64" t="str">
        <f t="shared" si="1"/>
        <v>1</v>
      </c>
      <c r="S69" s="60">
        <f aca="true" t="shared" si="13" ref="S69:S81">IF(Q69&gt;1,(PRODUCT(P69*160)*1.1),"")</f>
      </c>
      <c r="T69" s="47">
        <f aca="true" t="shared" si="14" ref="T69:T81">IF(Q69&gt;1,(PRODUCT(P69*160)*1.1),1)</f>
        <v>1</v>
      </c>
    </row>
    <row r="70" spans="1:20" ht="15">
      <c r="A70" s="7">
        <v>66</v>
      </c>
      <c r="B70" s="15" t="s">
        <v>84</v>
      </c>
      <c r="C70" s="16">
        <v>268</v>
      </c>
      <c r="D70" s="17">
        <v>2</v>
      </c>
      <c r="E70" s="18">
        <v>38.8</v>
      </c>
      <c r="F70" s="18">
        <v>0</v>
      </c>
      <c r="G70" s="12">
        <f t="shared" si="2"/>
        <v>38.8</v>
      </c>
      <c r="H70" s="32">
        <f t="shared" si="10"/>
        <v>1.2093863455237757</v>
      </c>
      <c r="I70" s="33">
        <f t="shared" si="11"/>
        <v>3.2093863455237757</v>
      </c>
      <c r="J70" s="14">
        <v>66</v>
      </c>
      <c r="L70" s="29"/>
      <c r="O70" s="41">
        <f t="shared" si="12"/>
        <v>38.8</v>
      </c>
      <c r="P70" s="39">
        <f t="shared" si="8"/>
        <v>0.0068715133268396345</v>
      </c>
      <c r="Q70" s="40">
        <f t="shared" si="6"/>
        <v>1.4705038519436817</v>
      </c>
      <c r="R70" s="64">
        <v>1</v>
      </c>
      <c r="S70" s="60"/>
      <c r="T70" s="47">
        <f t="shared" si="14"/>
        <v>1.2093863455237757</v>
      </c>
    </row>
    <row r="71" spans="1:20" ht="15">
      <c r="A71" s="7">
        <v>67</v>
      </c>
      <c r="B71" s="15" t="s">
        <v>85</v>
      </c>
      <c r="C71" s="16">
        <v>230</v>
      </c>
      <c r="D71" s="17">
        <v>2</v>
      </c>
      <c r="E71" s="18">
        <v>7.7</v>
      </c>
      <c r="F71" s="18">
        <v>0</v>
      </c>
      <c r="G71" s="12">
        <f aca="true" t="shared" si="15" ref="G71:G81">E71+F71</f>
        <v>7.7</v>
      </c>
      <c r="H71" s="32">
        <f t="shared" si="10"/>
        <v>1</v>
      </c>
      <c r="I71" s="33">
        <f t="shared" si="11"/>
        <v>3</v>
      </c>
      <c r="J71" s="14">
        <v>67</v>
      </c>
      <c r="L71" s="29"/>
      <c r="O71" s="41">
        <f t="shared" si="12"/>
        <v>7.7</v>
      </c>
      <c r="P71" s="39">
        <f aca="true" t="shared" si="16" ref="P71:P81">O71/5646.5</f>
        <v>0.001363676613831577</v>
      </c>
      <c r="Q71" s="40">
        <f aca="true" t="shared" si="17" ref="Q71:Q81">P71*214</f>
        <v>0.2918267953599575</v>
      </c>
      <c r="R71" s="64" t="str">
        <f aca="true" t="shared" si="18" ref="R71:R81">IF(Q71&lt;=1,"1","")</f>
        <v>1</v>
      </c>
      <c r="S71" s="60">
        <f t="shared" si="13"/>
      </c>
      <c r="T71" s="47">
        <f t="shared" si="14"/>
        <v>1</v>
      </c>
    </row>
    <row r="72" spans="1:20" ht="15">
      <c r="A72" s="7">
        <v>68</v>
      </c>
      <c r="B72" s="15" t="s">
        <v>86</v>
      </c>
      <c r="C72" s="16">
        <v>448</v>
      </c>
      <c r="D72" s="17">
        <v>2</v>
      </c>
      <c r="E72" s="18">
        <v>12.7</v>
      </c>
      <c r="F72" s="18">
        <v>12.6</v>
      </c>
      <c r="G72" s="12">
        <f t="shared" si="15"/>
        <v>25.299999999999997</v>
      </c>
      <c r="H72" s="32">
        <f t="shared" si="10"/>
        <v>1</v>
      </c>
      <c r="I72" s="33">
        <f t="shared" si="11"/>
        <v>3</v>
      </c>
      <c r="J72" s="14">
        <v>68</v>
      </c>
      <c r="L72" s="29"/>
      <c r="O72" s="41">
        <f t="shared" si="12"/>
        <v>25.299999999999997</v>
      </c>
      <c r="P72" s="39">
        <f t="shared" si="16"/>
        <v>0.004480651731160895</v>
      </c>
      <c r="Q72" s="40">
        <f t="shared" si="17"/>
        <v>0.9588594704684316</v>
      </c>
      <c r="R72" s="64">
        <v>1</v>
      </c>
      <c r="S72" s="60"/>
      <c r="T72" s="47">
        <f t="shared" si="14"/>
        <v>1</v>
      </c>
    </row>
    <row r="73" spans="1:20" ht="15">
      <c r="A73" s="7">
        <v>69</v>
      </c>
      <c r="B73" s="15" t="s">
        <v>87</v>
      </c>
      <c r="C73" s="16">
        <v>861</v>
      </c>
      <c r="D73" s="17">
        <v>3</v>
      </c>
      <c r="E73" s="18">
        <v>29.3</v>
      </c>
      <c r="F73" s="18">
        <v>0</v>
      </c>
      <c r="G73" s="12">
        <f t="shared" si="15"/>
        <v>29.3</v>
      </c>
      <c r="H73" s="32">
        <f t="shared" si="10"/>
        <v>0.9132737093774905</v>
      </c>
      <c r="I73" s="33">
        <f t="shared" si="11"/>
        <v>3.9132737093774903</v>
      </c>
      <c r="J73" s="14">
        <v>69</v>
      </c>
      <c r="L73" s="29"/>
      <c r="O73" s="41">
        <f t="shared" si="12"/>
        <v>29.3</v>
      </c>
      <c r="P73" s="39">
        <f t="shared" si="16"/>
        <v>0.005189055166917559</v>
      </c>
      <c r="Q73" s="40">
        <f t="shared" si="17"/>
        <v>1.1104578057203578</v>
      </c>
      <c r="R73" s="64">
        <v>1</v>
      </c>
      <c r="S73" s="60"/>
      <c r="T73" s="47">
        <f t="shared" si="14"/>
        <v>0.9132737093774905</v>
      </c>
    </row>
    <row r="74" spans="1:20" ht="15">
      <c r="A74" s="7">
        <v>70</v>
      </c>
      <c r="B74" s="15" t="s">
        <v>88</v>
      </c>
      <c r="C74" s="16">
        <v>250</v>
      </c>
      <c r="D74" s="17">
        <v>2</v>
      </c>
      <c r="E74" s="18">
        <v>7.8</v>
      </c>
      <c r="F74" s="18">
        <v>6.7</v>
      </c>
      <c r="G74" s="12">
        <f t="shared" si="15"/>
        <v>14.5</v>
      </c>
      <c r="H74" s="32">
        <f t="shared" si="10"/>
        <v>1</v>
      </c>
      <c r="I74" s="33">
        <f t="shared" si="11"/>
        <v>3</v>
      </c>
      <c r="J74" s="14">
        <v>70</v>
      </c>
      <c r="L74" s="29"/>
      <c r="O74" s="41">
        <f t="shared" si="12"/>
        <v>14.5</v>
      </c>
      <c r="P74" s="39">
        <f t="shared" si="16"/>
        <v>0.002567962454617905</v>
      </c>
      <c r="Q74" s="40">
        <f t="shared" si="17"/>
        <v>0.5495439652882317</v>
      </c>
      <c r="R74" s="64" t="str">
        <f t="shared" si="18"/>
        <v>1</v>
      </c>
      <c r="S74" s="60">
        <f t="shared" si="13"/>
      </c>
      <c r="T74" s="47">
        <f t="shared" si="14"/>
        <v>1</v>
      </c>
    </row>
    <row r="75" spans="1:20" ht="15">
      <c r="A75" s="7">
        <v>71</v>
      </c>
      <c r="B75" s="15" t="s">
        <v>89</v>
      </c>
      <c r="C75" s="16">
        <v>340</v>
      </c>
      <c r="D75" s="17">
        <v>2</v>
      </c>
      <c r="E75" s="18">
        <v>10.9</v>
      </c>
      <c r="F75" s="18">
        <v>10.2</v>
      </c>
      <c r="G75" s="12">
        <f t="shared" si="15"/>
        <v>21.1</v>
      </c>
      <c r="H75" s="32">
        <f t="shared" si="10"/>
        <v>1</v>
      </c>
      <c r="I75" s="33">
        <f t="shared" si="11"/>
        <v>3</v>
      </c>
      <c r="J75" s="14">
        <v>71</v>
      </c>
      <c r="L75" s="29"/>
      <c r="O75" s="41">
        <f t="shared" si="12"/>
        <v>21.1</v>
      </c>
      <c r="P75" s="39">
        <f t="shared" si="16"/>
        <v>0.0037368281236164</v>
      </c>
      <c r="Q75" s="40">
        <f t="shared" si="17"/>
        <v>0.7996812184539096</v>
      </c>
      <c r="R75" s="64" t="str">
        <f t="shared" si="18"/>
        <v>1</v>
      </c>
      <c r="S75" s="60">
        <f t="shared" si="13"/>
      </c>
      <c r="T75" s="47">
        <f t="shared" si="14"/>
        <v>1</v>
      </c>
    </row>
    <row r="76" spans="1:20" ht="15">
      <c r="A76" s="7">
        <v>72</v>
      </c>
      <c r="B76" s="15" t="s">
        <v>90</v>
      </c>
      <c r="C76" s="16">
        <v>376</v>
      </c>
      <c r="D76" s="17">
        <v>2</v>
      </c>
      <c r="E76" s="18">
        <v>13.8</v>
      </c>
      <c r="F76" s="18">
        <v>0</v>
      </c>
      <c r="G76" s="12">
        <f t="shared" si="15"/>
        <v>13.8</v>
      </c>
      <c r="H76" s="32">
        <f t="shared" si="10"/>
        <v>1</v>
      </c>
      <c r="I76" s="33">
        <f t="shared" si="11"/>
        <v>3</v>
      </c>
      <c r="J76" s="14">
        <v>72</v>
      </c>
      <c r="L76" s="29"/>
      <c r="O76" s="41">
        <f t="shared" si="12"/>
        <v>13.8</v>
      </c>
      <c r="P76" s="39">
        <f t="shared" si="16"/>
        <v>0.002443991853360489</v>
      </c>
      <c r="Q76" s="40">
        <f t="shared" si="17"/>
        <v>0.5230142566191447</v>
      </c>
      <c r="R76" s="64" t="str">
        <f t="shared" si="18"/>
        <v>1</v>
      </c>
      <c r="S76" s="60">
        <f t="shared" si="13"/>
      </c>
      <c r="T76" s="47">
        <f t="shared" si="14"/>
        <v>1</v>
      </c>
    </row>
    <row r="77" spans="1:20" ht="15">
      <c r="A77" s="7">
        <v>73</v>
      </c>
      <c r="B77" s="15" t="s">
        <v>91</v>
      </c>
      <c r="C77" s="16">
        <v>139</v>
      </c>
      <c r="D77" s="17">
        <v>1</v>
      </c>
      <c r="E77" s="18">
        <v>6.4</v>
      </c>
      <c r="F77" s="18">
        <v>0</v>
      </c>
      <c r="G77" s="12">
        <f t="shared" si="15"/>
        <v>6.4</v>
      </c>
      <c r="H77" s="32">
        <f t="shared" si="10"/>
        <v>1</v>
      </c>
      <c r="I77" s="33">
        <f t="shared" si="11"/>
        <v>2</v>
      </c>
      <c r="J77" s="14">
        <v>73</v>
      </c>
      <c r="L77" s="29"/>
      <c r="O77" s="41">
        <f t="shared" si="12"/>
        <v>6.4</v>
      </c>
      <c r="P77" s="39">
        <f t="shared" si="16"/>
        <v>0.0011334454972106616</v>
      </c>
      <c r="Q77" s="40">
        <f t="shared" si="17"/>
        <v>0.24255733640308158</v>
      </c>
      <c r="R77" s="64" t="str">
        <f t="shared" si="18"/>
        <v>1</v>
      </c>
      <c r="S77" s="60">
        <f t="shared" si="13"/>
      </c>
      <c r="T77" s="47">
        <f t="shared" si="14"/>
        <v>1</v>
      </c>
    </row>
    <row r="78" spans="1:20" ht="15">
      <c r="A78" s="7">
        <v>74</v>
      </c>
      <c r="B78" s="15" t="s">
        <v>92</v>
      </c>
      <c r="C78" s="16">
        <v>69</v>
      </c>
      <c r="D78" s="17">
        <v>1</v>
      </c>
      <c r="E78" s="18">
        <v>2.6</v>
      </c>
      <c r="F78" s="18">
        <v>0</v>
      </c>
      <c r="G78" s="12">
        <f t="shared" si="15"/>
        <v>2.6</v>
      </c>
      <c r="H78" s="32">
        <f t="shared" si="10"/>
        <v>1</v>
      </c>
      <c r="I78" s="33">
        <f t="shared" si="11"/>
        <v>2</v>
      </c>
      <c r="J78" s="14">
        <v>74</v>
      </c>
      <c r="L78" s="29"/>
      <c r="O78" s="41">
        <f t="shared" si="12"/>
        <v>2.6</v>
      </c>
      <c r="P78" s="39">
        <f t="shared" si="16"/>
        <v>0.00046046223324183125</v>
      </c>
      <c r="Q78" s="40">
        <f t="shared" si="17"/>
        <v>0.09853891791375188</v>
      </c>
      <c r="R78" s="64" t="str">
        <f t="shared" si="18"/>
        <v>1</v>
      </c>
      <c r="S78" s="60">
        <f t="shared" si="13"/>
      </c>
      <c r="T78" s="47">
        <f t="shared" si="14"/>
        <v>1</v>
      </c>
    </row>
    <row r="79" spans="1:20" ht="15">
      <c r="A79" s="7">
        <v>75</v>
      </c>
      <c r="B79" s="15" t="s">
        <v>93</v>
      </c>
      <c r="C79" s="16">
        <v>403</v>
      </c>
      <c r="D79" s="17">
        <v>2</v>
      </c>
      <c r="E79" s="18">
        <v>23.7</v>
      </c>
      <c r="F79" s="18">
        <v>11.5</v>
      </c>
      <c r="G79" s="12">
        <f t="shared" si="15"/>
        <v>35.2</v>
      </c>
      <c r="H79" s="32">
        <f t="shared" si="10"/>
        <v>1.0971752412999205</v>
      </c>
      <c r="I79" s="33">
        <f t="shared" si="11"/>
        <v>3.0971752412999205</v>
      </c>
      <c r="J79" s="14">
        <v>75</v>
      </c>
      <c r="L79" s="29"/>
      <c r="O79" s="41">
        <f t="shared" si="12"/>
        <v>35.2</v>
      </c>
      <c r="P79" s="39">
        <f t="shared" si="16"/>
        <v>0.006233950234658638</v>
      </c>
      <c r="Q79" s="40">
        <f t="shared" si="17"/>
        <v>1.3340653502169486</v>
      </c>
      <c r="R79" s="64">
        <v>1</v>
      </c>
      <c r="S79" s="60"/>
      <c r="T79" s="47">
        <f t="shared" si="14"/>
        <v>1.0971752412999205</v>
      </c>
    </row>
    <row r="80" spans="1:20" ht="15">
      <c r="A80" s="7">
        <v>76</v>
      </c>
      <c r="B80" s="15" t="s">
        <v>94</v>
      </c>
      <c r="C80" s="16">
        <v>768</v>
      </c>
      <c r="D80" s="17">
        <v>3</v>
      </c>
      <c r="E80" s="18">
        <v>22</v>
      </c>
      <c r="F80" s="18">
        <v>13.3</v>
      </c>
      <c r="G80" s="12">
        <f t="shared" si="15"/>
        <v>35.3</v>
      </c>
      <c r="H80" s="32">
        <f t="shared" si="10"/>
        <v>1.1002922164172497</v>
      </c>
      <c r="I80" s="33">
        <f t="shared" si="11"/>
        <v>4.10029221641725</v>
      </c>
      <c r="J80" s="14">
        <v>76</v>
      </c>
      <c r="L80" s="29"/>
      <c r="O80" s="41">
        <f t="shared" si="12"/>
        <v>35.3</v>
      </c>
      <c r="P80" s="39">
        <f t="shared" si="16"/>
        <v>0.006251660320552554</v>
      </c>
      <c r="Q80" s="40">
        <f t="shared" si="17"/>
        <v>1.3378553085982465</v>
      </c>
      <c r="R80" s="64">
        <v>1</v>
      </c>
      <c r="S80" s="60"/>
      <c r="T80" s="47">
        <f t="shared" si="14"/>
        <v>1.1002922164172497</v>
      </c>
    </row>
    <row r="81" spans="1:20" ht="15">
      <c r="A81" s="7">
        <v>77</v>
      </c>
      <c r="B81" s="15" t="s">
        <v>95</v>
      </c>
      <c r="C81" s="63">
        <v>79</v>
      </c>
      <c r="D81" s="17">
        <v>1</v>
      </c>
      <c r="E81" s="18">
        <v>2.3</v>
      </c>
      <c r="F81" s="18">
        <v>1.2</v>
      </c>
      <c r="G81" s="12">
        <f t="shared" si="15"/>
        <v>3.5</v>
      </c>
      <c r="H81" s="32">
        <f t="shared" si="10"/>
        <v>1</v>
      </c>
      <c r="I81" s="33">
        <f t="shared" si="11"/>
        <v>2</v>
      </c>
      <c r="J81" s="14">
        <v>77</v>
      </c>
      <c r="L81" s="29"/>
      <c r="O81" s="41">
        <f t="shared" si="12"/>
        <v>3.5</v>
      </c>
      <c r="P81" s="39">
        <f t="shared" si="16"/>
        <v>0.0006198530062870805</v>
      </c>
      <c r="Q81" s="40">
        <f t="shared" si="17"/>
        <v>0.13264854334543524</v>
      </c>
      <c r="R81" s="64" t="str">
        <f t="shared" si="18"/>
        <v>1</v>
      </c>
      <c r="S81" s="60">
        <f t="shared" si="13"/>
      </c>
      <c r="T81" s="47">
        <f t="shared" si="14"/>
        <v>1</v>
      </c>
    </row>
    <row r="82" spans="1:20" ht="15.75" thickBot="1">
      <c r="A82" s="21"/>
      <c r="B82" s="22"/>
      <c r="C82" s="23">
        <v>72559</v>
      </c>
      <c r="D82" s="24">
        <f>SUM(D5:D81)</f>
        <v>211</v>
      </c>
      <c r="E82" s="25">
        <f>SUM(E5:E81)</f>
        <v>2956.2000000000007</v>
      </c>
      <c r="F82" s="25">
        <f>SUM(F5:F81)</f>
        <v>2642.5</v>
      </c>
      <c r="G82" s="26">
        <f>SUM(G5:G81)</f>
        <v>5598.699999999999</v>
      </c>
      <c r="H82" s="34">
        <v>211</v>
      </c>
      <c r="I82" s="35">
        <v>422</v>
      </c>
      <c r="J82" s="14"/>
      <c r="L82" s="29"/>
      <c r="O82" s="42"/>
      <c r="P82" s="37"/>
      <c r="Q82" s="37">
        <v>211</v>
      </c>
      <c r="R82" s="37"/>
      <c r="S82" s="38">
        <v>164</v>
      </c>
      <c r="T82" s="43">
        <v>211</v>
      </c>
    </row>
    <row r="83" spans="10:16" ht="15">
      <c r="J83" s="1"/>
      <c r="L83" s="29"/>
      <c r="N83" s="31"/>
      <c r="O83" s="30"/>
      <c r="P83" s="56"/>
    </row>
    <row r="84" spans="12:16" ht="15">
      <c r="L84" s="29"/>
      <c r="P84" s="57"/>
    </row>
    <row r="85" spans="2:14" ht="15">
      <c r="B85" s="1" t="s">
        <v>109</v>
      </c>
      <c r="L85" s="29"/>
      <c r="N85" t="s">
        <v>101</v>
      </c>
    </row>
    <row r="86" spans="2:20" ht="25.5" customHeight="1">
      <c r="B86" s="1"/>
      <c r="L86" s="29"/>
      <c r="N86" s="66" t="s">
        <v>104</v>
      </c>
      <c r="O86" s="66"/>
      <c r="P86" s="66"/>
      <c r="Q86" s="66"/>
      <c r="R86" s="66"/>
      <c r="S86" s="66"/>
      <c r="T86" s="66"/>
    </row>
    <row r="87" spans="12:14" ht="15.75">
      <c r="L87" s="29"/>
      <c r="N87" t="s">
        <v>105</v>
      </c>
    </row>
    <row r="88" spans="12:14" ht="15">
      <c r="L88" s="29"/>
      <c r="N88" t="s">
        <v>103</v>
      </c>
    </row>
    <row r="89" spans="12:14" ht="15">
      <c r="L89" s="29"/>
      <c r="N89" s="27"/>
    </row>
    <row r="90" spans="12:14" ht="15">
      <c r="L90" s="29"/>
      <c r="N90" s="27"/>
    </row>
    <row r="91" spans="12:14" ht="15">
      <c r="L91" s="29"/>
      <c r="N91" s="27"/>
    </row>
    <row r="92" spans="12:15" ht="15">
      <c r="L92" s="29"/>
      <c r="O92" t="s">
        <v>102</v>
      </c>
    </row>
  </sheetData>
  <sheetProtection/>
  <mergeCells count="8">
    <mergeCell ref="N86:T86"/>
    <mergeCell ref="A1:I1"/>
    <mergeCell ref="A3:A4"/>
    <mergeCell ref="B3:B4"/>
    <mergeCell ref="C3:C4"/>
    <mergeCell ref="D3:D4"/>
    <mergeCell ref="E3:G3"/>
    <mergeCell ref="H3:H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colBreaks count="2" manualBreakCount="2">
    <brk id="12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14062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Sokolářová</dc:creator>
  <cp:keywords/>
  <dc:description/>
  <cp:lastModifiedBy>Ing. Petr Tioka</cp:lastModifiedBy>
  <cp:lastPrinted>2014-04-02T05:54:30Z</cp:lastPrinted>
  <dcterms:created xsi:type="dcterms:W3CDTF">2012-05-03T09:13:08Z</dcterms:created>
  <dcterms:modified xsi:type="dcterms:W3CDTF">2020-04-09T06:38:14Z</dcterms:modified>
  <cp:category/>
  <cp:version/>
  <cp:contentType/>
  <cp:contentStatus/>
</cp:coreProperties>
</file>