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ilan Přindiš\Desktop\moje\2023\Valná hromada\IV. Valná hromada\na web\"/>
    </mc:Choice>
  </mc:AlternateContent>
  <xr:revisionPtr revIDLastSave="0" documentId="8_{CE03598D-9668-4CCD-9D6E-426E0A9176A6}" xr6:coauthVersionLast="47" xr6:coauthVersionMax="47" xr10:uidLastSave="{00000000-0000-0000-0000-000000000000}"/>
  <bookViews>
    <workbookView xWindow="-120" yWindow="-120" windowWidth="29040" windowHeight="15720" xr2:uid="{7AC5DBD9-2376-4B34-A3FA-4EBC189AB54A}"/>
  </bookViews>
  <sheets>
    <sheet name="MF" sheetId="1" r:id="rId1"/>
  </sheets>
  <externalReferences>
    <externalReference r:id="rId2"/>
    <externalReference r:id="rId3"/>
    <externalReference r:id="rId4"/>
    <externalReference r:id="rId5"/>
    <externalReference r:id="rId6"/>
    <externalReference r:id="rId7"/>
  </externalReferences>
  <definedNames>
    <definedName name="a" localSheetId="0">[1]!a</definedName>
    <definedName name="a">[2]!a</definedName>
    <definedName name="Assumptions" localSheetId="0">#REF!</definedName>
    <definedName name="Assumptions">#REF!</definedName>
    <definedName name="b" localSheetId="0">[1]!b</definedName>
    <definedName name="b">[2]!b</definedName>
    <definedName name="CALCULATIONS" localSheetId="0">#REF!</definedName>
    <definedName name="CALCULATIONS">#REF!</definedName>
    <definedName name="DBO_V_SPOTREBY" localSheetId="0">#REF!</definedName>
    <definedName name="DBO_V_SPOTREBY">#REF!</definedName>
    <definedName name="DBO_V_SPOTREBY_2" localSheetId="0">#REF!</definedName>
    <definedName name="DBO_V_SPOTREBY_2">#REF!</definedName>
    <definedName name="g" localSheetId="0">[1]!g</definedName>
    <definedName name="g">[2]!g</definedName>
    <definedName name="gg">#REF!</definedName>
    <definedName name="Language">[3]Parameters!$B$1</definedName>
    <definedName name="LANGUE">[4]Parameters!$B$1</definedName>
    <definedName name="maxland" localSheetId="0">#REF!</definedName>
    <definedName name="maxland">#REF!</definedName>
    <definedName name="_xlnm.Print_Area" localSheetId="0">MF!$A$14:$F$194</definedName>
    <definedName name="_xlnm.Print_Area">#REF!</definedName>
    <definedName name="Parameters" localSheetId="0">#REF!</definedName>
    <definedName name="Parameters">#REF!</definedName>
    <definedName name="podklad" localSheetId="0">#REF!</definedName>
    <definedName name="podklad">#REF!</definedName>
    <definedName name="s" localSheetId="0">#REF!</definedName>
    <definedName name="s">#REF!</definedName>
    <definedName name="sencount" hidden="1">1</definedName>
    <definedName name="SubDet" localSheetId="0">[5]!SubDet</definedName>
    <definedName name="SubDet">[5]!SubDet</definedName>
    <definedName name="Z_Nakl" localSheetId="0">[6]!Z_Nakl</definedName>
    <definedName name="Z_Nakl">[6]!Z_Nakl</definedName>
    <definedName name="zzbutt2" localSheetId="0">[1]!zzbutt2</definedName>
    <definedName name="zzbutt2">[2]!zzbutt2</definedName>
    <definedName name="zzbutt3" localSheetId="0">[1]!zzbutt3</definedName>
    <definedName name="zzbutt3">[2]!zzbutt3</definedName>
    <definedName name="zzz" localSheetId="0">[1]!zzz</definedName>
    <definedName name="zzz">[2]!zzz</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5" i="1" l="1"/>
  <c r="E185" i="1"/>
  <c r="F181" i="1"/>
  <c r="F187" i="1" s="1"/>
  <c r="F179" i="1"/>
  <c r="F177" i="1"/>
  <c r="E177" i="1"/>
  <c r="E179" i="1" s="1"/>
  <c r="E181" i="1" s="1"/>
  <c r="E187" i="1" s="1"/>
  <c r="E166" i="1"/>
  <c r="F161" i="1"/>
  <c r="F163" i="1" s="1"/>
  <c r="E161" i="1"/>
  <c r="E163" i="1" s="1"/>
  <c r="F158" i="1"/>
  <c r="E158" i="1"/>
  <c r="F154" i="1"/>
  <c r="E154" i="1"/>
  <c r="F149" i="1"/>
  <c r="F151" i="1" s="1"/>
  <c r="F159" i="1" s="1"/>
  <c r="F165" i="1" s="1"/>
  <c r="E149" i="1"/>
  <c r="E151" i="1" s="1"/>
  <c r="E159" i="1" s="1"/>
  <c r="E165" i="1" s="1"/>
  <c r="F133" i="1"/>
  <c r="F136" i="1" s="1"/>
  <c r="E133" i="1"/>
  <c r="E136" i="1" s="1"/>
  <c r="E120" i="1"/>
  <c r="F116" i="1"/>
  <c r="E116" i="1"/>
  <c r="F113" i="1"/>
  <c r="F119" i="1" s="1"/>
  <c r="E113" i="1"/>
  <c r="E119" i="1" s="1"/>
  <c r="F58" i="1"/>
  <c r="F54" i="1" s="1"/>
  <c r="F102" i="1"/>
  <c r="E102" i="1"/>
  <c r="F166" i="1"/>
  <c r="E94" i="1"/>
  <c r="F93" i="1"/>
  <c r="E93" i="1"/>
  <c r="F67" i="1"/>
  <c r="E67" i="1"/>
  <c r="E59" i="1"/>
  <c r="F59" i="1"/>
  <c r="E58" i="1"/>
  <c r="E54" i="1"/>
  <c r="F51" i="1"/>
  <c r="E51" i="1"/>
  <c r="F48" i="1"/>
  <c r="E48" i="1"/>
  <c r="F43" i="1"/>
  <c r="E43" i="1"/>
  <c r="E68" i="1" l="1"/>
  <c r="E96" i="1" s="1"/>
  <c r="E101" i="1" s="1"/>
  <c r="F68" i="1"/>
  <c r="F96" i="1" s="1"/>
  <c r="F101" i="1" s="1"/>
  <c r="F105" i="1"/>
  <c r="E117" i="1"/>
  <c r="E188" i="1" s="1"/>
  <c r="F117" i="1"/>
  <c r="F188" i="1" s="1"/>
  <c r="F98" i="1"/>
  <c r="E99" i="1"/>
  <c r="E100" i="1" s="1"/>
  <c r="F99" i="1"/>
  <c r="F100" i="1" s="1"/>
  <c r="F92" i="1" l="1"/>
  <c r="E132" i="1"/>
  <c r="E134" i="1" s="1"/>
  <c r="E135" i="1" s="1"/>
  <c r="E103" i="1"/>
  <c r="E104" i="1" s="1"/>
  <c r="E98" i="1"/>
  <c r="F132" i="1"/>
  <c r="F134" i="1" s="1"/>
  <c r="F135" i="1" s="1"/>
  <c r="F103" i="1"/>
  <c r="F104" i="1" s="1"/>
  <c r="E92" i="1"/>
  <c r="E105" i="1"/>
</calcChain>
</file>

<file path=xl/sharedStrings.xml><?xml version="1.0" encoding="utf-8"?>
<sst xmlns="http://schemas.openxmlformats.org/spreadsheetml/2006/main" count="413" uniqueCount="249">
  <si>
    <t>INSTRUKCE K VYPLNĚNÍ:</t>
  </si>
  <si>
    <r>
      <t xml:space="preserve">§ </t>
    </r>
    <r>
      <rPr>
        <sz val="11"/>
        <rFont val="Segoe UI"/>
        <family val="2"/>
        <charset val="238"/>
      </rPr>
      <t xml:space="preserve">Formulář se vyplňuje </t>
    </r>
    <r>
      <rPr>
        <b/>
        <sz val="11"/>
        <rFont val="Segoe UI"/>
        <family val="2"/>
        <charset val="238"/>
      </rPr>
      <t>pro každou kalkulaci zvlášť</t>
    </r>
    <r>
      <rPr>
        <sz val="11"/>
        <rFont val="Segoe UI"/>
        <family val="2"/>
        <charset val="238"/>
      </rPr>
      <t xml:space="preserve"> - tj. vyplňuje se samostatný formulář (soubor .xls) pro cenu vody pitné, samostatný formulář pro cenu vody odpadní atd. V případě, že prodávající v jedné lokalitě zajišťuje např. vodu pitnou i vodu odpadní, je možno vyplnit a zaslat údaje v jednom formuláři (souboru .xls).</t>
    </r>
  </si>
  <si>
    <r>
      <t xml:space="preserve">§ </t>
    </r>
    <r>
      <rPr>
        <sz val="11"/>
        <color indexed="8"/>
        <rFont val="Segoe UI"/>
        <family val="2"/>
        <charset val="238"/>
      </rPr>
      <t xml:space="preserve">Vyplněné tabulky s </t>
    </r>
    <r>
      <rPr>
        <u/>
        <sz val="11"/>
        <color indexed="8"/>
        <rFont val="Segoe UI"/>
        <family val="2"/>
        <charset val="238"/>
      </rPr>
      <t>plánovou kalkulací</t>
    </r>
    <r>
      <rPr>
        <sz val="11"/>
        <color indexed="8"/>
        <rFont val="Segoe UI"/>
        <family val="2"/>
        <charset val="238"/>
      </rPr>
      <t xml:space="preserve"> ceny vody zašlete </t>
    </r>
    <r>
      <rPr>
        <b/>
        <sz val="11"/>
        <color indexed="8"/>
        <rFont val="Segoe UI"/>
        <family val="2"/>
        <charset val="238"/>
      </rPr>
      <t xml:space="preserve">nejpozději jeden kalendářní den před její platností prostřednictvím webové aplikace VODA Monitor </t>
    </r>
    <r>
      <rPr>
        <sz val="11"/>
        <color indexed="8"/>
        <rFont val="Segoe UI"/>
        <family val="2"/>
        <charset val="238"/>
      </rPr>
      <t>(</t>
    </r>
    <r>
      <rPr>
        <u/>
        <sz val="11"/>
        <color indexed="8"/>
        <rFont val="Segoe UI"/>
        <family val="2"/>
        <charset val="238"/>
      </rPr>
      <t>httsp://vodamonitor.spcss.cz</t>
    </r>
    <r>
      <rPr>
        <sz val="11"/>
        <color indexed="8"/>
        <rFont val="Segoe UI"/>
        <family val="2"/>
        <charset val="238"/>
      </rPr>
      <t>).</t>
    </r>
  </si>
  <si>
    <r>
      <t xml:space="preserve">§ </t>
    </r>
    <r>
      <rPr>
        <sz val="11"/>
        <color indexed="8"/>
        <rFont val="Segoe UI"/>
        <family val="2"/>
        <charset val="238"/>
      </rPr>
      <t xml:space="preserve">Tabulky posílejte pouze ve </t>
    </r>
    <r>
      <rPr>
        <b/>
        <sz val="11"/>
        <color indexed="8"/>
        <rFont val="Segoe UI"/>
        <family val="2"/>
        <charset val="238"/>
      </rPr>
      <t xml:space="preserve">formátu MS Excel </t>
    </r>
    <r>
      <rPr>
        <sz val="11"/>
        <color indexed="8"/>
        <rFont val="Segoe UI"/>
        <family val="2"/>
        <charset val="238"/>
      </rPr>
      <t>(přípony .xlsx, .xls), dokument v PDF nebude akceptován.</t>
    </r>
  </si>
  <si>
    <r>
      <t xml:space="preserve">§ </t>
    </r>
    <r>
      <rPr>
        <sz val="11"/>
        <color indexed="8"/>
        <rFont val="Segoe UI"/>
        <family val="2"/>
        <charset val="238"/>
      </rPr>
      <t>Vyplněné formuláře s kalkulacemi již, prosím,</t>
    </r>
    <r>
      <rPr>
        <b/>
        <sz val="11"/>
        <color indexed="8"/>
        <rFont val="Segoe UI"/>
        <family val="2"/>
        <charset val="238"/>
      </rPr>
      <t xml:space="preserve"> neposílejte do datové schránky Ministerstva financí</t>
    </r>
    <r>
      <rPr>
        <sz val="11"/>
        <color indexed="8"/>
        <rFont val="Segoe UI"/>
        <family val="2"/>
        <charset val="238"/>
      </rPr>
      <t xml:space="preserve">. </t>
    </r>
  </si>
  <si>
    <r>
      <t xml:space="preserve">§ </t>
    </r>
    <r>
      <rPr>
        <sz val="11"/>
        <color indexed="8"/>
        <rFont val="Segoe UI"/>
        <family val="2"/>
        <charset val="238"/>
      </rPr>
      <t>Údaje se vyplňují zvlášť za vodu pitnou, vodu předanou, vodu odpadní a vodu převzatou.</t>
    </r>
  </si>
  <si>
    <r>
      <t xml:space="preserve">§ </t>
    </r>
    <r>
      <rPr>
        <sz val="11"/>
        <color indexed="8"/>
        <rFont val="Segoe UI"/>
        <family val="2"/>
        <charset val="238"/>
      </rPr>
      <t>Údaje za vodu předanou se vyplní do sloupce pro vodu pitnou, údaje za vodu převzatou do sloupce pro vodu odpadní.</t>
    </r>
  </si>
  <si>
    <r>
      <t xml:space="preserve">§ </t>
    </r>
    <r>
      <rPr>
        <sz val="11"/>
        <color indexed="8"/>
        <rFont val="Segoe UI"/>
        <family val="2"/>
        <charset val="238"/>
      </rPr>
      <t>Náklady a prostředky obnovy se uvádějí v mil. Kč na 6 desetinných míst.</t>
    </r>
  </si>
  <si>
    <r>
      <t xml:space="preserve">§ </t>
    </r>
    <r>
      <rPr>
        <sz val="11"/>
        <color indexed="8"/>
        <rFont val="Segoe UI"/>
        <family val="2"/>
        <charset val="238"/>
      </rPr>
      <t>Údaje v řádcích</t>
    </r>
    <r>
      <rPr>
        <sz val="11"/>
        <color indexed="8"/>
        <rFont val="Segoe UI"/>
        <family val="2"/>
        <charset val="238"/>
      </rPr>
      <t xml:space="preserve"> VII až VIII se uvádějí v mil. Kč na 6 desetinných míst.</t>
    </r>
  </si>
  <si>
    <t>Legenda:</t>
  </si>
  <si>
    <t>buňka k vyplnění</t>
  </si>
  <si>
    <t>hodnoty se načítají z listu "Identifikace"</t>
  </si>
  <si>
    <t>Příloha č. 1 k výměru MF č. 01/VODA/2022</t>
  </si>
  <si>
    <t>PLÁNOVÁ KALKULACE CENY VODY 
PRO KALENDÁŘNÍ ROK 2024</t>
  </si>
  <si>
    <t>PRO OBLAST (LOKALITU):</t>
  </si>
  <si>
    <t>Tabulka č. 1</t>
  </si>
  <si>
    <t>I.</t>
  </si>
  <si>
    <t>Příjemce vodného a stočného - název</t>
  </si>
  <si>
    <t>VODÁRENSKÁ AKCIOVÁ SPOLEČNOST, a.s.</t>
  </si>
  <si>
    <t>Příjemce vodného a stočného - IČO</t>
  </si>
  <si>
    <t>II.</t>
  </si>
  <si>
    <t>Provozovatel - název</t>
  </si>
  <si>
    <t>Provozovatel - IČO</t>
  </si>
  <si>
    <t>III.</t>
  </si>
  <si>
    <t>Vlastník - název</t>
  </si>
  <si>
    <t>viz list Identifikace</t>
  </si>
  <si>
    <t>Vlastník - IČO</t>
  </si>
  <si>
    <t>IV.</t>
  </si>
  <si>
    <t>Formulář A až G</t>
  </si>
  <si>
    <t>Formulář A</t>
  </si>
  <si>
    <t>V.</t>
  </si>
  <si>
    <t>Index 1 až x</t>
  </si>
  <si>
    <t>Voda pitná</t>
  </si>
  <si>
    <t>Voda odpadní</t>
  </si>
  <si>
    <t>VI.</t>
  </si>
  <si>
    <t>IČPE související s cenou</t>
  </si>
  <si>
    <t>Vyplňte, prosím, v listu Identifikace</t>
  </si>
  <si>
    <t>VII.</t>
  </si>
  <si>
    <t>Prostředky obnovy na rok xxxx (t) (mil. Kč) podle PFO</t>
  </si>
  <si>
    <t>VII.1</t>
  </si>
  <si>
    <t>Z toho: Prostředky na obnovu z vodného a stočného na rok xxxx (t)</t>
  </si>
  <si>
    <t>VIII.</t>
  </si>
  <si>
    <t>Hodnota souvisejícího infrastrukturního majetku podle VÚME (mil. Kč) 
k 31. 12. 2022</t>
  </si>
  <si>
    <t>Kalkulační položky pro výpočet ceny pro vodné a stočné</t>
  </si>
  <si>
    <t>Řádek</t>
  </si>
  <si>
    <t>Kalkulační položky</t>
  </si>
  <si>
    <t xml:space="preserve">Měrná
jednotka </t>
  </si>
  <si>
    <t>Kalkulace</t>
  </si>
  <si>
    <t>2a</t>
  </si>
  <si>
    <t>1.</t>
  </si>
  <si>
    <t>Materiál</t>
  </si>
  <si>
    <t>mil. Kč</t>
  </si>
  <si>
    <t>1.1</t>
  </si>
  <si>
    <t>- surová voda podzemní + povrchová</t>
  </si>
  <si>
    <t>1.2</t>
  </si>
  <si>
    <t>- pitná voda převzatá + odpadní voda předaná k čištění</t>
  </si>
  <si>
    <t>1.3</t>
  </si>
  <si>
    <t>- chemikálie</t>
  </si>
  <si>
    <t>1.4</t>
  </si>
  <si>
    <t>- ostatní materiál</t>
  </si>
  <si>
    <t>2.</t>
  </si>
  <si>
    <t>Energie</t>
  </si>
  <si>
    <t>2.1</t>
  </si>
  <si>
    <t>- elektrická energie</t>
  </si>
  <si>
    <t>2.2</t>
  </si>
  <si>
    <t>- ostatní energie</t>
  </si>
  <si>
    <t>3.</t>
  </si>
  <si>
    <t xml:space="preserve"> Osobní náklady</t>
  </si>
  <si>
    <t>3.1</t>
  </si>
  <si>
    <t>- mzdové náklady</t>
  </si>
  <si>
    <t>3.2</t>
  </si>
  <si>
    <t>- osobní náklady další</t>
  </si>
  <si>
    <t>4.</t>
  </si>
  <si>
    <t>Ostatní přímé náklady</t>
  </si>
  <si>
    <t>4.1</t>
  </si>
  <si>
    <t>-  odpisy infrastrukturního majetku</t>
  </si>
  <si>
    <t>4.2</t>
  </si>
  <si>
    <t>- obnovující opravy infrastrukturního majetku</t>
  </si>
  <si>
    <t>4.3</t>
  </si>
  <si>
    <t>- opravy infrastrukturního majetku ostatní</t>
  </si>
  <si>
    <t>4.4</t>
  </si>
  <si>
    <t>- pachtovné/nájemné infrastrukturního majetku</t>
  </si>
  <si>
    <t>5.</t>
  </si>
  <si>
    <t>Jiné provozní náklady</t>
  </si>
  <si>
    <t>5.1</t>
  </si>
  <si>
    <t>- poplatky za vypouštění odpadních vod</t>
  </si>
  <si>
    <t>5.2</t>
  </si>
  <si>
    <t>- ostatní provozní náklady externí</t>
  </si>
  <si>
    <t>5.3</t>
  </si>
  <si>
    <t>- ostatní provozní náklady ve vlastní režii</t>
  </si>
  <si>
    <t>6.</t>
  </si>
  <si>
    <t>Finanční náklady</t>
  </si>
  <si>
    <t>7.</t>
  </si>
  <si>
    <t>Ostatní výnosy</t>
  </si>
  <si>
    <t>8.</t>
  </si>
  <si>
    <t>Výrobní režie</t>
  </si>
  <si>
    <t>9.</t>
  </si>
  <si>
    <t>Správní režie</t>
  </si>
  <si>
    <t>9.1</t>
  </si>
  <si>
    <t>- z ř. 9 osobní náklady režijní správní</t>
  </si>
  <si>
    <t>10.</t>
  </si>
  <si>
    <t>Úplné vlastní náklady (ÚVN)</t>
  </si>
  <si>
    <t xml:space="preserve"> A</t>
  </si>
  <si>
    <t>Počet pracovníků</t>
  </si>
  <si>
    <t>osob</t>
  </si>
  <si>
    <t xml:space="preserve"> B</t>
  </si>
  <si>
    <t>Voda pitná fakturovaná</t>
  </si>
  <si>
    <r>
      <t>mil. m</t>
    </r>
    <r>
      <rPr>
        <vertAlign val="superscript"/>
        <sz val="10"/>
        <color indexed="8"/>
        <rFont val="Segoe UI"/>
        <family val="2"/>
        <charset val="238"/>
      </rPr>
      <t>3</t>
    </r>
  </si>
  <si>
    <t>x</t>
  </si>
  <si>
    <t xml:space="preserve"> C</t>
  </si>
  <si>
    <t xml:space="preserve">- z toho domácnosti  </t>
  </si>
  <si>
    <t xml:space="preserve"> D</t>
  </si>
  <si>
    <t>Voda odpadní odváděná fakturovaná</t>
  </si>
  <si>
    <t xml:space="preserve"> E</t>
  </si>
  <si>
    <t>- z toho domácnosti</t>
  </si>
  <si>
    <t xml:space="preserve"> F</t>
  </si>
  <si>
    <t>Voda srážková fakturovaná</t>
  </si>
  <si>
    <t xml:space="preserve"> G</t>
  </si>
  <si>
    <t>Voda odpadní čištěná</t>
  </si>
  <si>
    <t xml:space="preserve"> H</t>
  </si>
  <si>
    <t>Pitná nebo odpadní voda převzatá</t>
  </si>
  <si>
    <t xml:space="preserve"> I</t>
  </si>
  <si>
    <t>Pitná nebo odpadní voda předaná</t>
  </si>
  <si>
    <t>Poznámka:</t>
  </si>
  <si>
    <r>
      <rPr>
        <sz val="10"/>
        <color indexed="8"/>
        <rFont val="Arial"/>
        <family val="2"/>
        <charset val="238"/>
      </rPr>
      <t>■</t>
    </r>
    <r>
      <rPr>
        <sz val="10"/>
        <color indexed="8"/>
        <rFont val="Segoe UI"/>
        <family val="2"/>
        <charset val="238"/>
      </rPr>
      <t xml:space="preserve"> Náklady a prostředky obnovy se uvádějí v mil. Kč na 6 desetinných míst.</t>
    </r>
  </si>
  <si>
    <r>
      <rPr>
        <sz val="10"/>
        <color indexed="8"/>
        <rFont val="Arial"/>
        <family val="2"/>
        <charset val="238"/>
      </rPr>
      <t>■</t>
    </r>
    <r>
      <rPr>
        <sz val="10"/>
        <color indexed="8"/>
        <rFont val="Segoe UI"/>
        <family val="2"/>
        <charset val="238"/>
      </rPr>
      <t xml:space="preserve"> Řádky VII až VIII se uvádějí v mil. Kč na 6 desetinných míst.</t>
    </r>
  </si>
  <si>
    <r>
      <rPr>
        <sz val="10"/>
        <color indexed="8"/>
        <rFont val="Arial"/>
        <family val="2"/>
        <charset val="238"/>
      </rPr>
      <t>■</t>
    </r>
    <r>
      <rPr>
        <sz val="10"/>
        <color indexed="8"/>
        <rFont val="Segoe UI"/>
        <family val="2"/>
        <charset val="238"/>
      </rPr>
      <t xml:space="preserve"> VÚME = vybrané údaje majetkové evidence.</t>
    </r>
  </si>
  <si>
    <r>
      <rPr>
        <sz val="10"/>
        <color indexed="8"/>
        <rFont val="Arial"/>
        <family val="2"/>
        <charset val="238"/>
      </rPr>
      <t>■</t>
    </r>
    <r>
      <rPr>
        <sz val="10"/>
        <color indexed="8"/>
        <rFont val="Segoe UI"/>
        <family val="2"/>
        <charset val="238"/>
      </rPr>
      <t xml:space="preserve"> IČPE = identifikační číslo provozní evidence.</t>
    </r>
  </si>
  <si>
    <r>
      <rPr>
        <sz val="10"/>
        <color indexed="8"/>
        <rFont val="Arial"/>
        <family val="2"/>
        <charset val="238"/>
      </rPr>
      <t>■</t>
    </r>
    <r>
      <rPr>
        <sz val="10"/>
        <color indexed="8"/>
        <rFont val="Segoe UI"/>
        <family val="2"/>
        <charset val="238"/>
      </rPr>
      <t xml:space="preserve"> PFO  = plán financování obnovy vodovodů a kanalizací.</t>
    </r>
  </si>
  <si>
    <t>Tabulka č. 2</t>
  </si>
  <si>
    <t xml:space="preserve">Kalkulovaná cena pro vodné a pro stočné </t>
  </si>
  <si>
    <t>Text</t>
  </si>
  <si>
    <t>Měrná jednotka</t>
  </si>
  <si>
    <t>3a</t>
  </si>
  <si>
    <t>4a</t>
  </si>
  <si>
    <t>11.</t>
  </si>
  <si>
    <t xml:space="preserve">JEDNOTKOVÉ NÁKLADY </t>
  </si>
  <si>
    <r>
      <t>Kč.m</t>
    </r>
    <r>
      <rPr>
        <vertAlign val="superscript"/>
        <sz val="10"/>
        <color indexed="8"/>
        <rFont val="Segoe UI"/>
        <family val="2"/>
        <charset val="238"/>
      </rPr>
      <t>-3</t>
    </r>
  </si>
  <si>
    <t>12.</t>
  </si>
  <si>
    <t>Vyrovnávací položky</t>
  </si>
  <si>
    <t>12.1</t>
  </si>
  <si>
    <t>Vyrovnávací položka z roku t-2 dle platných pravidel cenové regulace</t>
  </si>
  <si>
    <t>12.2</t>
  </si>
  <si>
    <t>Finanční vypořádání rozdílu kalkulací prováděných podle metodiky OPŽP - finanční nástroje</t>
  </si>
  <si>
    <t>13.</t>
  </si>
  <si>
    <t>ÚVN + vyrovnávací položky</t>
  </si>
  <si>
    <t>14.</t>
  </si>
  <si>
    <t>Kalkulační zisk/ztráta</t>
  </si>
  <si>
    <t>15.</t>
  </si>
  <si>
    <t>- podíl kalkul. zisku/ztráty z ÚVN včetně vyrovnávacích položek 
(orientační ukazatel)</t>
  </si>
  <si>
    <t>%</t>
  </si>
  <si>
    <t>16.</t>
  </si>
  <si>
    <t>- z ř. 14 prostředky na obnovu infrastrukturního majetku</t>
  </si>
  <si>
    <t>17.</t>
  </si>
  <si>
    <t>- zisk k použití/ ztráta</t>
  </si>
  <si>
    <t>18.</t>
  </si>
  <si>
    <t>Celkem ÚVN + vyrovnávací položky + kalkulační zisk/ztráta</t>
  </si>
  <si>
    <t>19.</t>
  </si>
  <si>
    <t>Voda fakturovaná pitná, odpadní + srážková</t>
  </si>
  <si>
    <t>20.</t>
  </si>
  <si>
    <t>UPLATŇOVANÁ CENA pro vodné, stočné</t>
  </si>
  <si>
    <t>21.</t>
  </si>
  <si>
    <t>UPLATŇOVANÁ CENA pro vodné, stočné + DPH</t>
  </si>
  <si>
    <t>22.</t>
  </si>
  <si>
    <t>Plně obnovující cena</t>
  </si>
  <si>
    <r>
      <t>Tabulka č.</t>
    </r>
    <r>
      <rPr>
        <b/>
        <sz val="12"/>
        <rFont val="Segoe UI"/>
        <family val="2"/>
        <charset val="238"/>
      </rPr>
      <t xml:space="preserve"> 3</t>
    </r>
  </si>
  <si>
    <t xml:space="preserve">Kalkulace pachtovného nebo nájemného  </t>
  </si>
  <si>
    <t>Položka</t>
  </si>
  <si>
    <t>Měrná 
jednotka</t>
  </si>
  <si>
    <t>Kalkulace 
pro rok 2024</t>
  </si>
  <si>
    <t>Pachtovné/nájemné infrastrukturního majetku</t>
  </si>
  <si>
    <t>4.4.1</t>
  </si>
  <si>
    <r>
      <t>- odpisy propachtovaného/pronajatého</t>
    </r>
    <r>
      <rPr>
        <sz val="10"/>
        <color indexed="8"/>
        <rFont val="Segoe UI"/>
        <family val="2"/>
        <charset val="238"/>
      </rPr>
      <t xml:space="preserve"> majetku infrastrukturního majetku</t>
    </r>
  </si>
  <si>
    <t>4.4.2</t>
  </si>
  <si>
    <t>- opravy infrastrukturního majetku obnovující, které hradí vlastník propachtovaného/pronajatého infrastrukturního majetku</t>
  </si>
  <si>
    <t>4.4.3</t>
  </si>
  <si>
    <r>
      <t>- opravy infrastrukturního majetku ostatní, které hradí vlastník propachtovaného/pronajatého</t>
    </r>
    <r>
      <rPr>
        <sz val="10"/>
        <color indexed="8"/>
        <rFont val="Segoe UI"/>
        <family val="2"/>
        <charset val="238"/>
      </rPr>
      <t xml:space="preserve"> infrastrukturního majetku</t>
    </r>
  </si>
  <si>
    <t>4.4.4</t>
  </si>
  <si>
    <t>- ostatní nákladové položky zahrnuté v pachtovném/
nájemném nad rámec položek č. 4.4.1, 4.4.2., 4.4.3</t>
  </si>
  <si>
    <t>4.4.5</t>
  </si>
  <si>
    <t>- zisk/ztráta</t>
  </si>
  <si>
    <t>4.4.6</t>
  </si>
  <si>
    <t>- z ř. 4.4.5 prostředky na obnovu pronajatého infrastrukturního majetku z pachtovného/nájemného</t>
  </si>
  <si>
    <t>4.4.7</t>
  </si>
  <si>
    <t>Plně obnovující pachtovné/nájemné
Když (4.4.1 + 4.4.2) &lt; než 4.4.8, pak (ř. 4.4.3 + 4.4.4 + 4.4.8); jinak (4.4.1 + 4.4.2 + 4.4.3 +4.4.4)</t>
  </si>
  <si>
    <t>4.4.8</t>
  </si>
  <si>
    <t xml:space="preserve">Prostředky obnovy propachtovaného/pronajatého majetku na rok xxxx (t) (mil. Kč) podle PFO jeho vlastníka </t>
  </si>
  <si>
    <t>4.4.9</t>
  </si>
  <si>
    <t>Z toho: Prostředky na obnovu z pachtovného/nájemného na rok xxxx (t)</t>
  </si>
  <si>
    <t>Tabulka č. 4</t>
  </si>
  <si>
    <t>Vyplňte, prosím, v listu Identifikace, zda uplatňujete dvousložkovou formu ceny.</t>
  </si>
  <si>
    <t>Kalkulovaná cena pro vodné a pro stočné 
při dvousložkové formě</t>
  </si>
  <si>
    <t>23.</t>
  </si>
  <si>
    <t>Pevná složka – (ÚVN + vyrovnávací položky + kalkulační zisk/ztráta)</t>
  </si>
  <si>
    <t>23a.</t>
  </si>
  <si>
    <t>- podíl z celkových ÚVN včetně vyrovnávací položky a kalkulačního zisku/ztráta</t>
  </si>
  <si>
    <t>24.</t>
  </si>
  <si>
    <t>Pohyblivá složka – (ÚVN + vyrovnávací položky + kalkulační zisk/ztráta)</t>
  </si>
  <si>
    <t>24a.</t>
  </si>
  <si>
    <t>- z toho: ÚVN + vyrovnávací položky</t>
  </si>
  <si>
    <t>24b.</t>
  </si>
  <si>
    <t>Kalkulační zisk / ztráta</t>
  </si>
  <si>
    <t>25.</t>
  </si>
  <si>
    <t>UPLATŇOVANÁ CENA pohyblivé složky</t>
  </si>
  <si>
    <t>26.</t>
  </si>
  <si>
    <t>UPLATŇOVANÁ CENA pohyblivé složky + DPH</t>
  </si>
  <si>
    <t>27.</t>
  </si>
  <si>
    <t>Technické parametry pevné složky podle § 33 odst. 1 vyhlášky č. 428/2001 Sb. 
(a, b, c) a výše nejnižší a nejvyšší platby za pevnou složku v Kč za rok a přípojku</t>
  </si>
  <si>
    <t>Příloha č. 2 k výměru MF č. 01/VODA/2022</t>
  </si>
  <si>
    <t>Výpočet přiměřeného zisku pro kalendářní rok 2024
(pro plánovou kalkulaci)</t>
  </si>
  <si>
    <t>Uvedené řádky v mil. Kč se uvádí na 6 desetinných míst.</t>
  </si>
  <si>
    <t>pro rok 2024</t>
  </si>
  <si>
    <t>Zisk zajišťující návratnost kapitálu dle bodu (5) písm. a) výměru MF</t>
  </si>
  <si>
    <r>
      <t xml:space="preserve">Reprodukční hodnota infrastrukturního majetku, kterou </t>
    </r>
    <r>
      <rPr>
        <b/>
        <sz val="10"/>
        <rFont val="Segoe UI"/>
        <family val="2"/>
        <charset val="238"/>
      </rPr>
      <t>provozovatel</t>
    </r>
    <r>
      <rPr>
        <sz val="10"/>
        <rFont val="Segoe UI"/>
        <family val="2"/>
        <charset val="238"/>
      </rPr>
      <t xml:space="preserve"> přiřadil ke konkrétní kalkulaci (IM) </t>
    </r>
  </si>
  <si>
    <t>Míra návratnosti (Mp)</t>
  </si>
  <si>
    <r>
      <t>Zisk zajišťující návratnost kapitálu provozovatele (Z</t>
    </r>
    <r>
      <rPr>
        <vertAlign val="subscript"/>
        <sz val="10"/>
        <rFont val="Segoe UI"/>
        <family val="2"/>
        <charset val="238"/>
      </rPr>
      <t>NKP</t>
    </r>
    <r>
      <rPr>
        <sz val="10"/>
        <rFont val="Segoe UI"/>
        <family val="2"/>
        <charset val="238"/>
      </rPr>
      <t>)</t>
    </r>
  </si>
  <si>
    <r>
      <t xml:space="preserve">Reprodukční hodnota infrastrukturního majetku, kterou </t>
    </r>
    <r>
      <rPr>
        <b/>
        <sz val="10"/>
        <rFont val="Segoe UI"/>
        <family val="2"/>
        <charset val="238"/>
      </rPr>
      <t>vlastník</t>
    </r>
    <r>
      <rPr>
        <sz val="10"/>
        <rFont val="Segoe UI"/>
        <family val="2"/>
        <charset val="238"/>
      </rPr>
      <t xml:space="preserve"> přiřadil ke konkrétní kalkulaci (IM)</t>
    </r>
  </si>
  <si>
    <t>Míra návratnosti (Mv)</t>
  </si>
  <si>
    <r>
      <t>Zisk zajišťující návratnost kapitálu vlastníka (Z</t>
    </r>
    <r>
      <rPr>
        <vertAlign val="subscript"/>
        <sz val="10"/>
        <rFont val="Segoe UI"/>
        <family val="2"/>
        <charset val="238"/>
      </rPr>
      <t>NKV</t>
    </r>
    <r>
      <rPr>
        <sz val="10"/>
        <rFont val="Segoe UI"/>
        <family val="2"/>
        <charset val="238"/>
      </rPr>
      <t>)</t>
    </r>
  </si>
  <si>
    <t>Navýšení zisku o částku, která bude využita a skutečně vyčerpána podle plánu financování obnovy a která není v kalkulaci uplatněna jiným způsobem</t>
  </si>
  <si>
    <t xml:space="preserve">Rozdíl mezi prokazatelně vynaloženými prostředky na nákup společnosti a výší vlastního kapitálu společnosti v čase nákupu </t>
  </si>
  <si>
    <t xml:space="preserve">Míra návratnosti </t>
  </si>
  <si>
    <t>Možné navýšení zisku při zohlednění nákupu společnosti</t>
  </si>
  <si>
    <t>Celkový zisk zajišťující návratnost kapitálu</t>
  </si>
  <si>
    <t>Meziroční nárůst zisku dle bodu (5) písm. b) výměru MF</t>
  </si>
  <si>
    <r>
      <t>Hodnota přiměřeného zisku na 1 m</t>
    </r>
    <r>
      <rPr>
        <vertAlign val="superscript"/>
        <sz val="10"/>
        <rFont val="Segoe UI"/>
        <family val="2"/>
        <charset val="238"/>
      </rPr>
      <t>3</t>
    </r>
    <r>
      <rPr>
        <sz val="10"/>
        <rFont val="Segoe UI"/>
        <family val="2"/>
        <charset val="238"/>
      </rPr>
      <t xml:space="preserve"> (PZ</t>
    </r>
    <r>
      <rPr>
        <vertAlign val="subscript"/>
        <sz val="10"/>
        <rFont val="Segoe UI"/>
        <family val="2"/>
        <charset val="238"/>
      </rPr>
      <t>t-1</t>
    </r>
    <r>
      <rPr>
        <sz val="10"/>
        <rFont val="Segoe UI"/>
        <family val="2"/>
        <charset val="238"/>
      </rPr>
      <t>) pro rok 2023
(rok t-1) v první plánové kalkulaci</t>
    </r>
  </si>
  <si>
    <r>
      <t>Kč/m</t>
    </r>
    <r>
      <rPr>
        <vertAlign val="superscript"/>
        <sz val="10"/>
        <color indexed="8"/>
        <rFont val="Segoe UI"/>
        <family val="2"/>
        <charset val="238"/>
      </rPr>
      <t>3</t>
    </r>
  </si>
  <si>
    <t>6.1</t>
  </si>
  <si>
    <r>
      <t>Míra meziročního nárůstu zisku na 1 m</t>
    </r>
    <r>
      <rPr>
        <vertAlign val="superscript"/>
        <sz val="10"/>
        <rFont val="Segoe UI"/>
        <family val="2"/>
        <charset val="238"/>
      </rPr>
      <t>3</t>
    </r>
  </si>
  <si>
    <t>6.2</t>
  </si>
  <si>
    <t>Hodnota zisku s uplatněním limitu meziročního nárůstu přiměřeného zisku podle bodu (5) písm. b) výměru MF</t>
  </si>
  <si>
    <t>Celkový přiměřený zisk dle bodu (5) písm. a) a b) výměru MF a zisk uplatněný v plánové kalkulaci</t>
  </si>
  <si>
    <t>Přiměřený zisk podle bodu (5) písm. a) a písm. b) výměru MF</t>
  </si>
  <si>
    <t>Údaje v tabulce slouží pro určení maximální výše zisku v pachtovném (nájemném) pro řádek 4.4.5 Tabulky č. 3 "Kalkulace pachtovného nebo nájemného.</t>
  </si>
  <si>
    <t>Přiměřený zisk uplatněný v pachtovném (nájemném) dle bodu (5) písm. a) výměru MF</t>
  </si>
  <si>
    <t>Reprodukční hodnota infrastrukturního majetku, který vlastník propachtovává (pronajímá)</t>
  </si>
  <si>
    <t>9.2</t>
  </si>
  <si>
    <t xml:space="preserve">Navýšení zisku o částku, která bude využita a skutečně vyčerpána podle plánu financování obnovy a která není v kalkulaci uplatněna jiným způsobem </t>
  </si>
  <si>
    <t xml:space="preserve">Celkový zisk v pachtovném (nájemném) zajišťující návratnost kapitálu vlastníka </t>
  </si>
  <si>
    <t>Meziroční nárůst zisku v pachtovném (nájemném) dle bodu (5) písm. b) výměru MF</t>
  </si>
  <si>
    <r>
      <t>Hodnota přiměřeného zisku v pachtovném (nájemném) na 1 m</t>
    </r>
    <r>
      <rPr>
        <vertAlign val="superscript"/>
        <sz val="10"/>
        <rFont val="Segoe UI"/>
        <family val="2"/>
        <charset val="238"/>
      </rPr>
      <t>3</t>
    </r>
    <r>
      <rPr>
        <sz val="10"/>
        <rFont val="Segoe UI"/>
        <family val="2"/>
        <charset val="238"/>
      </rPr>
      <t xml:space="preserve"> (PZ</t>
    </r>
    <r>
      <rPr>
        <vertAlign val="subscript"/>
        <sz val="10"/>
        <rFont val="Segoe UI"/>
        <family val="2"/>
        <charset val="238"/>
      </rPr>
      <t>t-1</t>
    </r>
    <r>
      <rPr>
        <sz val="10"/>
        <rFont val="Segoe UI"/>
        <family val="2"/>
        <charset val="238"/>
      </rPr>
      <t>) pro rok 2023 (rok t-1) v první plánové kalkulaci</t>
    </r>
  </si>
  <si>
    <r>
      <t>Kč/m</t>
    </r>
    <r>
      <rPr>
        <vertAlign val="superscript"/>
        <sz val="10"/>
        <rFont val="Segoe UI"/>
        <family val="2"/>
        <charset val="238"/>
      </rPr>
      <t>3</t>
    </r>
  </si>
  <si>
    <t>Hodnota zisku s uplatněním limitu meziročního nárůstu přiměřeného zisku</t>
  </si>
  <si>
    <t>Přiměřený zisk dle bodu (5) písm. a) a b) výměru MF</t>
  </si>
  <si>
    <t>Vypracoval - jméno a příjmení:</t>
  </si>
  <si>
    <t>Telefon:</t>
  </si>
  <si>
    <t>E-mail:</t>
  </si>
  <si>
    <t>Datum:</t>
  </si>
  <si>
    <t>Svazek vodovodů a kanalizací Blansko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</si>
</sst>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quot; &quot;000"/>
    <numFmt numFmtId="165" formatCode="000&quot; &quot;00&quot; &quot;000"/>
    <numFmt numFmtId="166" formatCode="#,##0.000000"/>
    <numFmt numFmtId="167" formatCode="000&quot; &quot;000&quot; &quot;000"/>
  </numFmts>
  <fonts count="33" x14ac:knownFonts="1">
    <font>
      <sz val="11"/>
      <color theme="1"/>
      <name val="Calibri"/>
      <family val="2"/>
      <charset val="238"/>
      <scheme val="minor"/>
    </font>
    <font>
      <sz val="11"/>
      <color theme="1"/>
      <name val="Calibri"/>
      <family val="2"/>
      <charset val="238"/>
      <scheme val="minor"/>
    </font>
    <font>
      <sz val="11"/>
      <color theme="1"/>
      <name val="Segoe UI"/>
      <family val="2"/>
      <charset val="238"/>
    </font>
    <font>
      <u/>
      <sz val="12"/>
      <color theme="1"/>
      <name val="Segoe UI"/>
      <family val="2"/>
      <charset val="238"/>
    </font>
    <font>
      <u/>
      <sz val="11"/>
      <color theme="1"/>
      <name val="Segoe UI"/>
      <family val="2"/>
      <charset val="238"/>
    </font>
    <font>
      <sz val="11"/>
      <name val="Wingdings"/>
      <family val="2"/>
      <charset val="2"/>
    </font>
    <font>
      <sz val="11"/>
      <name val="Segoe UI"/>
      <family val="2"/>
      <charset val="238"/>
    </font>
    <font>
      <b/>
      <sz val="11"/>
      <name val="Segoe UI"/>
      <family val="2"/>
      <charset val="238"/>
    </font>
    <font>
      <sz val="11"/>
      <color theme="1"/>
      <name val="Wingdings"/>
      <family val="2"/>
      <charset val="2"/>
    </font>
    <font>
      <sz val="11"/>
      <color indexed="8"/>
      <name val="Segoe UI"/>
      <family val="2"/>
      <charset val="238"/>
    </font>
    <font>
      <u/>
      <sz val="11"/>
      <color indexed="8"/>
      <name val="Segoe UI"/>
      <family val="2"/>
      <charset val="238"/>
    </font>
    <font>
      <b/>
      <sz val="11"/>
      <color indexed="8"/>
      <name val="Segoe UI"/>
      <family val="2"/>
      <charset val="238"/>
    </font>
    <font>
      <b/>
      <sz val="11"/>
      <color theme="1"/>
      <name val="Segoe UI"/>
      <family val="2"/>
      <charset val="238"/>
    </font>
    <font>
      <u/>
      <sz val="11"/>
      <color theme="10"/>
      <name val="Calibri"/>
      <family val="2"/>
      <charset val="238"/>
      <scheme val="minor"/>
    </font>
    <font>
      <sz val="10"/>
      <color theme="1"/>
      <name val="Segoe UI"/>
      <family val="2"/>
      <charset val="238"/>
    </font>
    <font>
      <b/>
      <sz val="16"/>
      <color theme="1"/>
      <name val="Segoe UI"/>
      <family val="2"/>
      <charset val="238"/>
    </font>
    <font>
      <b/>
      <sz val="16"/>
      <name val="Segoe UI"/>
      <family val="2"/>
      <charset val="238"/>
    </font>
    <font>
      <sz val="12"/>
      <name val="Segoe UI"/>
      <family val="2"/>
      <charset val="238"/>
    </font>
    <font>
      <sz val="10"/>
      <name val="Segoe UI"/>
      <family val="2"/>
      <charset val="238"/>
    </font>
    <font>
      <b/>
      <sz val="10"/>
      <name val="Segoe UI"/>
      <family val="2"/>
      <charset val="238"/>
    </font>
    <font>
      <sz val="9"/>
      <name val="Segoe UI"/>
      <family val="2"/>
      <charset val="238"/>
    </font>
    <font>
      <b/>
      <sz val="12"/>
      <color theme="1"/>
      <name val="Segoe UI"/>
      <family val="2"/>
      <charset val="238"/>
    </font>
    <font>
      <b/>
      <sz val="14"/>
      <color theme="1"/>
      <name val="Segoe UI"/>
      <family val="2"/>
      <charset val="238"/>
    </font>
    <font>
      <b/>
      <sz val="10"/>
      <color theme="1"/>
      <name val="Segoe UI"/>
      <family val="2"/>
      <charset val="238"/>
    </font>
    <font>
      <sz val="9"/>
      <color theme="1"/>
      <name val="Segoe UI"/>
      <family val="2"/>
      <charset val="238"/>
    </font>
    <font>
      <vertAlign val="superscript"/>
      <sz val="10"/>
      <color indexed="8"/>
      <name val="Segoe UI"/>
      <family val="2"/>
      <charset val="238"/>
    </font>
    <font>
      <sz val="10"/>
      <color indexed="8"/>
      <name val="Arial"/>
      <family val="2"/>
      <charset val="238"/>
    </font>
    <font>
      <sz val="10"/>
      <color indexed="8"/>
      <name val="Segoe UI"/>
      <family val="2"/>
      <charset val="238"/>
    </font>
    <font>
      <b/>
      <sz val="12"/>
      <name val="Segoe UI"/>
      <family val="2"/>
      <charset val="238"/>
    </font>
    <font>
      <sz val="11"/>
      <color rgb="FFFF0000"/>
      <name val="Segoe UI"/>
      <family val="2"/>
      <charset val="238"/>
    </font>
    <font>
      <vertAlign val="subscript"/>
      <sz val="10"/>
      <name val="Segoe UI"/>
      <family val="2"/>
      <charset val="238"/>
    </font>
    <font>
      <vertAlign val="superscript"/>
      <sz val="10"/>
      <name val="Segoe UI"/>
      <family val="2"/>
      <charset val="238"/>
    </font>
    <font>
      <sz val="10"/>
      <color rgb="FFFF0000"/>
      <name val="Segoe UI"/>
      <family val="2"/>
      <charset val="238"/>
    </font>
  </fonts>
  <fills count="5">
    <fill>
      <patternFill patternType="none"/>
    </fill>
    <fill>
      <patternFill patternType="gray125"/>
    </fill>
    <fill>
      <patternFill patternType="solid">
        <fgColor theme="8" tint="0.79995117038483843"/>
        <bgColor indexed="64"/>
      </patternFill>
    </fill>
    <fill>
      <patternFill patternType="solid">
        <fgColor theme="5" tint="0.79995117038483843"/>
        <bgColor indexed="64"/>
      </patternFill>
    </fill>
    <fill>
      <patternFill patternType="solid">
        <fgColor rgb="FFFFFFCC"/>
        <bgColor indexed="64"/>
      </patternFill>
    </fill>
  </fills>
  <borders count="5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style="medium">
        <color auto="1"/>
      </top>
      <bottom style="medium">
        <color auto="1"/>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medium">
        <color auto="1"/>
      </bottom>
      <diagonal/>
    </border>
  </borders>
  <cellStyleXfs count="3">
    <xf numFmtId="0" fontId="0" fillId="0" borderId="0"/>
    <xf numFmtId="0" fontId="1" fillId="0" borderId="0"/>
    <xf numFmtId="0" fontId="13" fillId="0" borderId="0" applyNumberFormat="0" applyFill="0" applyBorder="0" applyAlignment="0" applyProtection="0"/>
  </cellStyleXfs>
  <cellXfs count="304">
    <xf numFmtId="0" fontId="0" fillId="0" borderId="0" xfId="0"/>
    <xf numFmtId="0" fontId="2" fillId="2" borderId="0" xfId="1" applyFont="1" applyFill="1"/>
    <xf numFmtId="0" fontId="2" fillId="2" borderId="0" xfId="1" applyFont="1" applyFill="1" applyAlignment="1">
      <alignment horizontal="left"/>
    </xf>
    <xf numFmtId="0" fontId="2" fillId="0" borderId="0" xfId="1" applyFont="1"/>
    <xf numFmtId="0" fontId="3" fillId="3" borderId="1" xfId="1" applyFont="1" applyFill="1" applyBorder="1" applyAlignment="1">
      <alignment horizontal="left"/>
    </xf>
    <xf numFmtId="0" fontId="4" fillId="3" borderId="2" xfId="1" applyFont="1" applyFill="1" applyBorder="1"/>
    <xf numFmtId="0" fontId="4" fillId="3" borderId="3" xfId="1" applyFont="1" applyFill="1" applyBorder="1"/>
    <xf numFmtId="0" fontId="8" fillId="2" borderId="0" xfId="1" applyFont="1" applyFill="1" applyAlignment="1">
      <alignment horizontal="left" vertical="center" wrapText="1"/>
    </xf>
    <xf numFmtId="0" fontId="12" fillId="2" borderId="0" xfId="1" applyFont="1" applyFill="1" applyAlignment="1">
      <alignment horizontal="left" vertical="center"/>
    </xf>
    <xf numFmtId="0" fontId="13" fillId="2" borderId="0" xfId="2" applyFill="1"/>
    <xf numFmtId="0" fontId="2" fillId="4" borderId="9" xfId="1" applyFont="1" applyFill="1" applyBorder="1" applyAlignment="1">
      <alignment horizontal="left"/>
    </xf>
    <xf numFmtId="0" fontId="2" fillId="0" borderId="9" xfId="1" applyFont="1" applyBorder="1" applyAlignment="1">
      <alignment horizontal="left"/>
    </xf>
    <xf numFmtId="0" fontId="14" fillId="2" borderId="0" xfId="1" applyFont="1" applyFill="1"/>
    <xf numFmtId="0" fontId="14" fillId="2" borderId="0" xfId="1" applyFont="1" applyFill="1" applyAlignment="1">
      <alignment horizontal="right"/>
    </xf>
    <xf numFmtId="0" fontId="2" fillId="2" borderId="2" xfId="1" applyFont="1" applyFill="1" applyBorder="1" applyAlignment="1">
      <alignment horizontal="left"/>
    </xf>
    <xf numFmtId="0" fontId="16" fillId="2" borderId="4" xfId="1" applyFont="1" applyFill="1" applyBorder="1" applyAlignment="1">
      <alignment horizontal="center" vertical="center" wrapText="1"/>
    </xf>
    <xf numFmtId="0" fontId="17" fillId="2" borderId="0" xfId="1" applyFont="1" applyFill="1" applyAlignment="1">
      <alignment horizontal="right" vertical="center" wrapText="1"/>
    </xf>
    <xf numFmtId="0" fontId="16" fillId="2" borderId="5"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7" fillId="2" borderId="7" xfId="1" applyFont="1" applyFill="1" applyBorder="1" applyAlignment="1">
      <alignment horizontal="right" vertical="center" wrapText="1"/>
    </xf>
    <xf numFmtId="0" fontId="17" fillId="2" borderId="7" xfId="1" applyFont="1" applyFill="1" applyBorder="1" applyAlignment="1">
      <alignment horizontal="center" vertical="center"/>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7" fillId="2" borderId="0" xfId="1" applyFont="1" applyFill="1" applyAlignment="1">
      <alignment horizontal="center" vertical="center" wrapText="1"/>
    </xf>
    <xf numFmtId="0" fontId="19" fillId="2" borderId="0" xfId="1" applyFont="1" applyFill="1" applyAlignment="1">
      <alignment vertical="center"/>
    </xf>
    <xf numFmtId="0" fontId="18" fillId="2" borderId="0" xfId="1" applyFont="1" applyFill="1" applyAlignment="1">
      <alignment vertical="center" wrapText="1"/>
    </xf>
    <xf numFmtId="0" fontId="18" fillId="2" borderId="0" xfId="1" applyFont="1" applyFill="1" applyAlignment="1">
      <alignment horizontal="left" vertical="center" wrapText="1"/>
    </xf>
    <xf numFmtId="0" fontId="18" fillId="2" borderId="0" xfId="1" applyFont="1" applyFill="1" applyAlignment="1">
      <alignment horizontal="left" vertical="center" wrapText="1" indent="5"/>
    </xf>
    <xf numFmtId="0" fontId="18" fillId="2" borderId="0" xfId="1" applyFont="1" applyFill="1" applyAlignment="1">
      <alignment horizontal="center" vertical="center" wrapText="1"/>
    </xf>
    <xf numFmtId="0" fontId="19" fillId="2" borderId="12"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protection locked="0"/>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164" fontId="18" fillId="4" borderId="21" xfId="1" applyNumberFormat="1" applyFont="1" applyFill="1" applyBorder="1" applyAlignment="1" applyProtection="1">
      <alignment horizontal="right" vertical="center" indent="2"/>
      <protection locked="0"/>
    </xf>
    <xf numFmtId="164" fontId="18" fillId="4" borderId="22" xfId="1" applyNumberFormat="1" applyFont="1" applyFill="1" applyBorder="1" applyAlignment="1" applyProtection="1">
      <alignment horizontal="right" vertical="center" indent="2"/>
      <protection locked="0"/>
    </xf>
    <xf numFmtId="164" fontId="18" fillId="4" borderId="15" xfId="1" applyNumberFormat="1" applyFont="1" applyFill="1" applyBorder="1" applyAlignment="1" applyProtection="1">
      <alignment horizontal="right" vertical="center" indent="2"/>
      <protection locked="0"/>
    </xf>
    <xf numFmtId="164" fontId="18" fillId="4" borderId="17" xfId="1" applyNumberFormat="1" applyFont="1" applyFill="1" applyBorder="1" applyAlignment="1" applyProtection="1">
      <alignment horizontal="right" vertical="center" indent="2"/>
      <protection locked="0"/>
    </xf>
    <xf numFmtId="164" fontId="18" fillId="4" borderId="18" xfId="1" applyNumberFormat="1" applyFont="1" applyFill="1" applyBorder="1" applyAlignment="1" applyProtection="1">
      <alignment horizontal="right" vertical="center" indent="2"/>
      <protection locked="0"/>
    </xf>
    <xf numFmtId="164" fontId="18" fillId="4" borderId="20" xfId="1" applyNumberFormat="1" applyFont="1" applyFill="1" applyBorder="1" applyAlignment="1" applyProtection="1">
      <alignment horizontal="right" vertical="center" indent="2"/>
      <protection locked="0"/>
    </xf>
    <xf numFmtId="0" fontId="21" fillId="2" borderId="0" xfId="1" applyFont="1" applyFill="1" applyAlignment="1">
      <alignment horizontal="left" vertical="center"/>
    </xf>
    <xf numFmtId="0" fontId="23" fillId="2" borderId="13" xfId="1" applyFont="1" applyFill="1" applyBorder="1" applyAlignment="1" applyProtection="1">
      <alignment horizontal="center" vertical="center" wrapText="1"/>
      <protection locked="0"/>
    </xf>
    <xf numFmtId="0" fontId="23" fillId="2" borderId="14" xfId="1" applyFont="1" applyFill="1" applyBorder="1" applyAlignment="1" applyProtection="1">
      <alignment horizontal="center" vertical="center" wrapText="1"/>
      <protection locked="0"/>
    </xf>
    <xf numFmtId="0" fontId="23" fillId="2" borderId="16"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23" fillId="2" borderId="17" xfId="1" applyFont="1" applyFill="1" applyBorder="1" applyAlignment="1">
      <alignment horizontal="center" vertical="center" wrapText="1"/>
    </xf>
    <xf numFmtId="0" fontId="24" fillId="2" borderId="0" xfId="1" applyFont="1" applyFill="1"/>
    <xf numFmtId="0" fontId="24" fillId="2" borderId="23" xfId="1" applyFont="1" applyFill="1" applyBorder="1" applyAlignment="1">
      <alignment horizontal="center" vertical="center" wrapText="1"/>
    </xf>
    <xf numFmtId="0" fontId="24" fillId="2" borderId="24" xfId="1" applyFont="1" applyFill="1" applyBorder="1" applyAlignment="1">
      <alignment horizontal="center" vertical="center" wrapText="1"/>
    </xf>
    <xf numFmtId="0" fontId="24" fillId="2" borderId="25" xfId="1" applyFont="1" applyFill="1" applyBorder="1" applyAlignment="1">
      <alignment horizontal="center" vertical="center" wrapText="1"/>
    </xf>
    <xf numFmtId="0" fontId="24" fillId="0" borderId="0" xfId="1" applyFont="1"/>
    <xf numFmtId="0" fontId="14" fillId="2" borderId="26" xfId="1" applyFont="1" applyFill="1" applyBorder="1" applyAlignment="1">
      <alignment horizontal="left" vertical="center" wrapText="1"/>
    </xf>
    <xf numFmtId="0" fontId="14" fillId="2" borderId="2" xfId="1" applyFont="1" applyFill="1" applyBorder="1" applyAlignment="1">
      <alignment vertical="center" wrapText="1"/>
    </xf>
    <xf numFmtId="0" fontId="14" fillId="2" borderId="27" xfId="1" applyFont="1" applyFill="1" applyBorder="1" applyAlignment="1">
      <alignment horizontal="center" vertical="center" wrapText="1"/>
    </xf>
    <xf numFmtId="164" fontId="14" fillId="2" borderId="12" xfId="1" applyNumberFormat="1" applyFont="1" applyFill="1" applyBorder="1" applyAlignment="1">
      <alignment horizontal="right" vertical="center" wrapText="1" indent="2"/>
    </xf>
    <xf numFmtId="164" fontId="14" fillId="2" borderId="14" xfId="1" applyNumberFormat="1" applyFont="1" applyFill="1" applyBorder="1" applyAlignment="1">
      <alignment horizontal="right" vertical="center" wrapText="1" indent="2"/>
    </xf>
    <xf numFmtId="49" fontId="14" fillId="2" borderId="28" xfId="1" applyNumberFormat="1" applyFont="1" applyFill="1" applyBorder="1" applyAlignment="1">
      <alignment horizontal="left" vertical="center" wrapText="1"/>
    </xf>
    <xf numFmtId="0" fontId="14" fillId="2" borderId="0" xfId="1" applyFont="1" applyFill="1" applyAlignment="1">
      <alignment horizontal="left" vertical="center" wrapText="1" indent="1"/>
    </xf>
    <xf numFmtId="0" fontId="14" fillId="2" borderId="29" xfId="1" applyFont="1" applyFill="1" applyBorder="1" applyAlignment="1">
      <alignment horizontal="center" vertical="center" wrapText="1"/>
    </xf>
    <xf numFmtId="164" fontId="14" fillId="4" borderId="15" xfId="1" applyNumberFormat="1" applyFont="1" applyFill="1" applyBorder="1" applyAlignment="1" applyProtection="1">
      <alignment horizontal="right" vertical="center" wrapText="1" indent="2"/>
      <protection locked="0"/>
    </xf>
    <xf numFmtId="164" fontId="14" fillId="4" borderId="17" xfId="1" applyNumberFormat="1" applyFont="1" applyFill="1" applyBorder="1" applyAlignment="1" applyProtection="1">
      <alignment horizontal="right" vertical="center" wrapText="1" indent="2"/>
      <protection locked="0"/>
    </xf>
    <xf numFmtId="49" fontId="14" fillId="2" borderId="30" xfId="1" applyNumberFormat="1" applyFont="1" applyFill="1" applyBorder="1" applyAlignment="1">
      <alignment horizontal="left" vertical="center" wrapText="1"/>
    </xf>
    <xf numFmtId="0" fontId="14" fillId="2" borderId="7" xfId="1" applyFont="1" applyFill="1" applyBorder="1" applyAlignment="1">
      <alignment horizontal="left" vertical="center" wrapText="1" indent="1"/>
    </xf>
    <xf numFmtId="0" fontId="14" fillId="2" borderId="31" xfId="1" applyFont="1" applyFill="1" applyBorder="1" applyAlignment="1">
      <alignment horizontal="center" vertical="center" wrapText="1"/>
    </xf>
    <xf numFmtId="164" fontId="14" fillId="4" borderId="18" xfId="1" applyNumberFormat="1" applyFont="1" applyFill="1" applyBorder="1" applyAlignment="1" applyProtection="1">
      <alignment horizontal="right" vertical="center" wrapText="1" indent="2"/>
      <protection locked="0"/>
    </xf>
    <xf numFmtId="164" fontId="14" fillId="4" borderId="20" xfId="1" applyNumberFormat="1" applyFont="1" applyFill="1" applyBorder="1" applyAlignment="1" applyProtection="1">
      <alignment horizontal="right" vertical="center" wrapText="1" indent="2"/>
      <protection locked="0"/>
    </xf>
    <xf numFmtId="49" fontId="14" fillId="2" borderId="0" xfId="1" applyNumberFormat="1" applyFont="1" applyFill="1" applyAlignment="1">
      <alignment horizontal="left" vertical="center" wrapText="1" indent="1"/>
    </xf>
    <xf numFmtId="166" fontId="2" fillId="0" borderId="0" xfId="1" applyNumberFormat="1" applyFont="1"/>
    <xf numFmtId="49" fontId="18" fillId="2" borderId="7" xfId="1" applyNumberFormat="1" applyFont="1" applyFill="1" applyBorder="1" applyAlignment="1">
      <alignment horizontal="left" vertical="center" wrapText="1" indent="1"/>
    </xf>
    <xf numFmtId="164" fontId="14" fillId="2" borderId="18" xfId="1" applyNumberFormat="1" applyFont="1" applyFill="1" applyBorder="1" applyAlignment="1">
      <alignment horizontal="right" vertical="center" wrapText="1" indent="2"/>
    </xf>
    <xf numFmtId="164" fontId="14" fillId="2" borderId="20" xfId="1" applyNumberFormat="1" applyFont="1" applyFill="1" applyBorder="1" applyAlignment="1">
      <alignment horizontal="right" vertical="center" wrapText="1" indent="2"/>
    </xf>
    <xf numFmtId="0" fontId="18" fillId="2" borderId="28" xfId="1" applyFont="1" applyFill="1" applyBorder="1" applyAlignment="1">
      <alignment horizontal="left" vertical="center" wrapText="1"/>
    </xf>
    <xf numFmtId="0" fontId="18" fillId="2" borderId="29" xfId="1" applyFont="1" applyFill="1" applyBorder="1" applyAlignment="1">
      <alignment horizontal="center" vertical="center" wrapText="1"/>
    </xf>
    <xf numFmtId="164" fontId="18" fillId="4" borderId="12" xfId="1" applyNumberFormat="1" applyFont="1" applyFill="1" applyBorder="1" applyAlignment="1" applyProtection="1">
      <alignment horizontal="right" vertical="center" wrapText="1" indent="2"/>
      <protection locked="0"/>
    </xf>
    <xf numFmtId="164" fontId="18" fillId="4" borderId="14" xfId="1" applyNumberFormat="1" applyFont="1" applyFill="1" applyBorder="1" applyAlignment="1" applyProtection="1">
      <alignment horizontal="right" vertical="center" wrapText="1" indent="2"/>
      <protection locked="0"/>
    </xf>
    <xf numFmtId="164" fontId="18" fillId="4" borderId="15" xfId="1" applyNumberFormat="1" applyFont="1" applyFill="1" applyBorder="1" applyAlignment="1" applyProtection="1">
      <alignment horizontal="right" vertical="center" wrapText="1" indent="2"/>
      <protection locked="0"/>
    </xf>
    <xf numFmtId="164" fontId="18" fillId="4" borderId="17" xfId="1" applyNumberFormat="1" applyFont="1" applyFill="1" applyBorder="1" applyAlignment="1" applyProtection="1">
      <alignment horizontal="right" vertical="center" wrapText="1" indent="2"/>
      <protection locked="0"/>
    </xf>
    <xf numFmtId="0" fontId="18" fillId="2" borderId="30" xfId="1" applyFont="1" applyFill="1" applyBorder="1" applyAlignment="1">
      <alignment horizontal="left" vertical="center" wrapText="1"/>
    </xf>
    <xf numFmtId="0" fontId="18" fillId="2" borderId="7" xfId="1" applyFont="1" applyFill="1" applyBorder="1" applyAlignment="1">
      <alignment vertical="center" wrapText="1"/>
    </xf>
    <xf numFmtId="0" fontId="18" fillId="2" borderId="31" xfId="1" applyFont="1" applyFill="1" applyBorder="1" applyAlignment="1">
      <alignment horizontal="center" vertical="center" wrapText="1"/>
    </xf>
    <xf numFmtId="164" fontId="18" fillId="4" borderId="18" xfId="1" applyNumberFormat="1" applyFont="1" applyFill="1" applyBorder="1" applyAlignment="1" applyProtection="1">
      <alignment horizontal="right" vertical="center" wrapText="1" indent="2"/>
      <protection locked="0"/>
    </xf>
    <xf numFmtId="164" fontId="18" fillId="4" borderId="20" xfId="1" applyNumberFormat="1" applyFont="1" applyFill="1" applyBorder="1" applyAlignment="1" applyProtection="1">
      <alignment horizontal="right" vertical="center" wrapText="1" indent="2"/>
      <protection locked="0"/>
    </xf>
    <xf numFmtId="0" fontId="18" fillId="2" borderId="2" xfId="1" applyFont="1" applyFill="1" applyBorder="1" applyAlignment="1">
      <alignment vertical="center" wrapText="1"/>
    </xf>
    <xf numFmtId="0" fontId="18" fillId="2" borderId="27" xfId="1" applyFont="1" applyFill="1" applyBorder="1" applyAlignment="1">
      <alignment horizontal="center" vertical="center" wrapText="1"/>
    </xf>
    <xf numFmtId="0" fontId="14" fillId="2" borderId="30" xfId="1" applyFont="1" applyFill="1" applyBorder="1" applyAlignment="1">
      <alignment horizontal="left" vertical="center" wrapText="1"/>
    </xf>
    <xf numFmtId="0" fontId="14" fillId="2" borderId="32" xfId="1" applyFont="1" applyFill="1" applyBorder="1" applyAlignment="1">
      <alignment vertical="center" wrapText="1"/>
    </xf>
    <xf numFmtId="0" fontId="14" fillId="2" borderId="33" xfId="1" applyFont="1" applyFill="1" applyBorder="1" applyAlignment="1">
      <alignment horizontal="center" vertical="center" wrapText="1"/>
    </xf>
    <xf numFmtId="164" fontId="14" fillId="2" borderId="6" xfId="1" applyNumberFormat="1" applyFont="1" applyFill="1" applyBorder="1" applyAlignment="1">
      <alignment horizontal="right" vertical="center" wrapText="1" indent="2"/>
    </xf>
    <xf numFmtId="164" fontId="14" fillId="2" borderId="34" xfId="1" applyNumberFormat="1" applyFont="1" applyFill="1" applyBorder="1" applyAlignment="1">
      <alignment horizontal="right" vertical="center" wrapText="1" indent="2"/>
    </xf>
    <xf numFmtId="0" fontId="23" fillId="2" borderId="0" xfId="1" applyFont="1" applyFill="1" applyAlignment="1">
      <alignment horizontal="left" vertical="center" wrapText="1"/>
    </xf>
    <xf numFmtId="0" fontId="23" fillId="2" borderId="0" xfId="1" applyFont="1" applyFill="1" applyAlignment="1">
      <alignment vertical="center" wrapText="1"/>
    </xf>
    <xf numFmtId="0" fontId="23" fillId="2" borderId="0" xfId="1" applyFont="1" applyFill="1" applyAlignment="1">
      <alignment horizontal="center" vertical="center" wrapText="1"/>
    </xf>
    <xf numFmtId="0" fontId="14" fillId="2" borderId="12" xfId="1" applyFont="1" applyFill="1" applyBorder="1" applyAlignment="1">
      <alignment horizontal="left" vertical="center" wrapText="1"/>
    </xf>
    <xf numFmtId="0" fontId="14" fillId="2" borderId="13" xfId="1" applyFont="1" applyFill="1" applyBorder="1" applyAlignment="1">
      <alignment vertical="center" wrapText="1"/>
    </xf>
    <xf numFmtId="0" fontId="14" fillId="2" borderId="35" xfId="1" applyFont="1" applyFill="1" applyBorder="1" applyAlignment="1">
      <alignment horizontal="center" vertical="center" wrapText="1"/>
    </xf>
    <xf numFmtId="0" fontId="14" fillId="4" borderId="12" xfId="1" applyFont="1" applyFill="1" applyBorder="1" applyAlignment="1" applyProtection="1">
      <alignment horizontal="right" vertical="center" wrapText="1" indent="2"/>
      <protection locked="0"/>
    </xf>
    <xf numFmtId="0" fontId="14" fillId="2" borderId="15" xfId="1" applyFont="1" applyFill="1" applyBorder="1" applyAlignment="1">
      <alignment horizontal="left" vertical="center" wrapText="1"/>
    </xf>
    <xf numFmtId="0" fontId="14" fillId="2" borderId="16" xfId="1" applyFont="1" applyFill="1" applyBorder="1" applyAlignment="1">
      <alignment vertical="center" wrapText="1"/>
    </xf>
    <xf numFmtId="0" fontId="14" fillId="2" borderId="36" xfId="1" applyFont="1" applyFill="1" applyBorder="1" applyAlignment="1">
      <alignment horizontal="center" vertical="center" wrapText="1"/>
    </xf>
    <xf numFmtId="164" fontId="18" fillId="2" borderId="17" xfId="1" applyNumberFormat="1" applyFont="1" applyFill="1" applyBorder="1" applyAlignment="1">
      <alignment horizontal="center" vertical="center" wrapText="1"/>
    </xf>
    <xf numFmtId="0" fontId="14" fillId="2" borderId="16" xfId="1" applyFont="1" applyFill="1" applyBorder="1" applyAlignment="1">
      <alignment horizontal="left" vertical="center" wrapText="1" indent="1"/>
    </xf>
    <xf numFmtId="164" fontId="18" fillId="2" borderId="15" xfId="1" applyNumberFormat="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19" xfId="1" applyFont="1" applyFill="1" applyBorder="1" applyAlignment="1">
      <alignment vertical="center" wrapText="1"/>
    </xf>
    <xf numFmtId="0" fontId="14" fillId="2" borderId="37" xfId="1" applyFont="1" applyFill="1" applyBorder="1" applyAlignment="1">
      <alignment horizontal="center" vertical="center" wrapText="1"/>
    </xf>
    <xf numFmtId="0" fontId="14" fillId="2" borderId="0" xfId="1" applyFont="1" applyFill="1" applyAlignment="1">
      <alignment horizontal="left" vertical="center" indent="1"/>
    </xf>
    <xf numFmtId="0" fontId="12" fillId="2" borderId="0" xfId="1" applyFont="1" applyFill="1" applyAlignment="1">
      <alignment vertical="center"/>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21" xfId="1" applyFont="1" applyFill="1" applyBorder="1" applyAlignment="1">
      <alignment horizontal="left" vertical="center" wrapText="1"/>
    </xf>
    <xf numFmtId="0" fontId="14" fillId="2" borderId="39" xfId="1" applyFont="1" applyFill="1" applyBorder="1" applyAlignment="1">
      <alignment vertical="center" wrapText="1"/>
    </xf>
    <xf numFmtId="0" fontId="14" fillId="2" borderId="40" xfId="1" applyFont="1" applyFill="1" applyBorder="1" applyAlignment="1">
      <alignment horizontal="center" vertical="center" wrapText="1"/>
    </xf>
    <xf numFmtId="0" fontId="18" fillId="2" borderId="16" xfId="1" applyFont="1" applyFill="1" applyBorder="1" applyAlignment="1">
      <alignment vertical="center" wrapText="1"/>
    </xf>
    <xf numFmtId="164" fontId="14" fillId="2" borderId="15" xfId="1" applyNumberFormat="1" applyFont="1" applyFill="1" applyBorder="1" applyAlignment="1">
      <alignment horizontal="right" vertical="center" wrapText="1" indent="2"/>
    </xf>
    <xf numFmtId="164" fontId="14" fillId="2" borderId="17" xfId="1" applyNumberFormat="1" applyFont="1" applyFill="1" applyBorder="1" applyAlignment="1">
      <alignment horizontal="right" vertical="center" wrapText="1" indent="2"/>
    </xf>
    <xf numFmtId="49" fontId="14" fillId="2" borderId="15" xfId="1" applyNumberFormat="1" applyFont="1" applyFill="1" applyBorder="1" applyAlignment="1">
      <alignment horizontal="left" vertical="center" wrapText="1"/>
    </xf>
    <xf numFmtId="49" fontId="14" fillId="2" borderId="16" xfId="1" applyNumberFormat="1" applyFont="1" applyFill="1" applyBorder="1" applyAlignment="1">
      <alignment vertical="center" wrapText="1"/>
    </xf>
    <xf numFmtId="4" fontId="14" fillId="2" borderId="15" xfId="1" applyNumberFormat="1" applyFont="1" applyFill="1" applyBorder="1" applyAlignment="1">
      <alignment horizontal="right" vertical="center" wrapText="1" indent="2"/>
    </xf>
    <xf numFmtId="4" fontId="14" fillId="2" borderId="17" xfId="1" applyNumberFormat="1" applyFont="1" applyFill="1" applyBorder="1" applyAlignment="1">
      <alignment horizontal="right" vertical="center" wrapText="1" indent="2"/>
    </xf>
    <xf numFmtId="164" fontId="18" fillId="2" borderId="41" xfId="1" applyNumberFormat="1" applyFont="1" applyFill="1" applyBorder="1" applyAlignment="1">
      <alignment horizontal="right" vertical="center" wrapText="1" indent="2"/>
    </xf>
    <xf numFmtId="164" fontId="18" fillId="2" borderId="17" xfId="1" applyNumberFormat="1" applyFont="1" applyFill="1" applyBorder="1" applyAlignment="1">
      <alignment horizontal="right" vertical="center" wrapText="1" indent="2"/>
    </xf>
    <xf numFmtId="164" fontId="14" fillId="2" borderId="41" xfId="1" applyNumberFormat="1" applyFont="1" applyFill="1" applyBorder="1" applyAlignment="1">
      <alignment horizontal="right" vertical="center" wrapText="1" indent="2"/>
    </xf>
    <xf numFmtId="0" fontId="14" fillId="2" borderId="15" xfId="1" applyFont="1" applyFill="1" applyBorder="1" applyAlignment="1">
      <alignment vertical="center" wrapText="1"/>
    </xf>
    <xf numFmtId="4" fontId="14" fillId="4" borderId="15" xfId="1" applyNumberFormat="1" applyFont="1" applyFill="1" applyBorder="1" applyAlignment="1" applyProtection="1">
      <alignment horizontal="right" vertical="center" wrapText="1" indent="2"/>
      <protection locked="0"/>
    </xf>
    <xf numFmtId="4" fontId="14" fillId="4" borderId="17" xfId="1" applyNumberFormat="1" applyFont="1" applyFill="1" applyBorder="1" applyAlignment="1" applyProtection="1">
      <alignment horizontal="right" vertical="center" wrapText="1" indent="2"/>
      <protection locked="0"/>
    </xf>
    <xf numFmtId="4" fontId="14" fillId="2" borderId="18" xfId="1" applyNumberFormat="1" applyFont="1" applyFill="1" applyBorder="1" applyAlignment="1">
      <alignment horizontal="right" vertical="center" wrapText="1" indent="2"/>
    </xf>
    <xf numFmtId="4" fontId="14" fillId="2" borderId="20" xfId="1" applyNumberFormat="1" applyFont="1" applyFill="1" applyBorder="1" applyAlignment="1">
      <alignment horizontal="right" vertical="center" wrapText="1" indent="2"/>
    </xf>
    <xf numFmtId="0" fontId="23" fillId="2" borderId="19"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43" xfId="1" applyFont="1" applyFill="1" applyBorder="1" applyAlignment="1">
      <alignment horizontal="center" vertical="center" wrapText="1"/>
    </xf>
    <xf numFmtId="49" fontId="14" fillId="2" borderId="12" xfId="1" applyNumberFormat="1" applyFont="1" applyFill="1" applyBorder="1" applyAlignment="1">
      <alignment horizontal="left" vertical="center" wrapText="1"/>
    </xf>
    <xf numFmtId="164" fontId="14" fillId="4" borderId="12" xfId="1" applyNumberFormat="1" applyFont="1" applyFill="1" applyBorder="1" applyAlignment="1" applyProtection="1">
      <alignment horizontal="right" vertical="center" wrapText="1" indent="2"/>
      <protection locked="0"/>
    </xf>
    <xf numFmtId="164" fontId="14" fillId="4" borderId="14" xfId="1" applyNumberFormat="1" applyFont="1" applyFill="1" applyBorder="1" applyAlignment="1" applyProtection="1">
      <alignment horizontal="right" vertical="center" wrapText="1" indent="2"/>
      <protection locked="0"/>
    </xf>
    <xf numFmtId="49" fontId="14" fillId="2" borderId="21" xfId="1" applyNumberFormat="1" applyFont="1" applyFill="1" applyBorder="1" applyAlignment="1">
      <alignment horizontal="left" vertical="center" wrapText="1"/>
    </xf>
    <xf numFmtId="49" fontId="14" fillId="2" borderId="39" xfId="1" applyNumberFormat="1" applyFont="1" applyFill="1" applyBorder="1" applyAlignment="1">
      <alignment horizontal="left" vertical="center" wrapText="1" indent="1"/>
    </xf>
    <xf numFmtId="49" fontId="14" fillId="2" borderId="16" xfId="1" applyNumberFormat="1" applyFont="1" applyFill="1" applyBorder="1" applyAlignment="1">
      <alignment horizontal="left" vertical="center" wrapText="1" indent="1"/>
    </xf>
    <xf numFmtId="0" fontId="14" fillId="2" borderId="17" xfId="1" applyFont="1" applyFill="1" applyBorder="1" applyAlignment="1">
      <alignment horizontal="right" vertical="center" wrapText="1" indent="2"/>
    </xf>
    <xf numFmtId="49" fontId="14" fillId="2" borderId="18" xfId="1" applyNumberFormat="1" applyFont="1" applyFill="1" applyBorder="1" applyAlignment="1">
      <alignment horizontal="left" vertical="center" wrapText="1"/>
    </xf>
    <xf numFmtId="49" fontId="14" fillId="2" borderId="19" xfId="1" applyNumberFormat="1" applyFont="1" applyFill="1" applyBorder="1" applyAlignment="1">
      <alignment horizontal="left" vertical="center" wrapText="1"/>
    </xf>
    <xf numFmtId="164" fontId="14" fillId="4" borderId="44" xfId="1" applyNumberFormat="1" applyFont="1" applyFill="1" applyBorder="1" applyAlignment="1" applyProtection="1">
      <alignment horizontal="right" vertical="center" wrapText="1" indent="2"/>
      <protection locked="0"/>
    </xf>
    <xf numFmtId="0" fontId="29" fillId="2" borderId="0" xfId="1" applyFont="1" applyFill="1" applyAlignment="1">
      <alignment horizontal="left" vertical="top"/>
    </xf>
    <xf numFmtId="0" fontId="7" fillId="2" borderId="0" xfId="1" applyFont="1" applyFill="1" applyAlignment="1">
      <alignment horizontal="left" vertical="top" wrapText="1"/>
    </xf>
    <xf numFmtId="0" fontId="6" fillId="2" borderId="0" xfId="1" applyFont="1" applyFill="1" applyAlignment="1">
      <alignment horizontal="left" vertical="top"/>
    </xf>
    <xf numFmtId="0" fontId="7" fillId="2" borderId="0" xfId="1" applyFont="1" applyFill="1" applyAlignment="1">
      <alignment horizontal="right" vertical="top"/>
    </xf>
    <xf numFmtId="0" fontId="23" fillId="2" borderId="16" xfId="1" applyFont="1" applyFill="1" applyBorder="1" applyAlignment="1" applyProtection="1">
      <alignment horizontal="center" vertical="center" wrapText="1"/>
      <protection locked="0"/>
    </xf>
    <xf numFmtId="0" fontId="23" fillId="2" borderId="17" xfId="1" applyFont="1" applyFill="1" applyBorder="1" applyAlignment="1" applyProtection="1">
      <alignment horizontal="center" vertical="center" wrapText="1"/>
      <protection locked="0"/>
    </xf>
    <xf numFmtId="0" fontId="14" fillId="2" borderId="23" xfId="1" applyFont="1" applyFill="1" applyBorder="1" applyAlignment="1">
      <alignment horizontal="center" vertical="center" wrapText="1"/>
    </xf>
    <xf numFmtId="0" fontId="14" fillId="2" borderId="16" xfId="1" applyFont="1" applyFill="1" applyBorder="1" applyAlignment="1">
      <alignment horizontal="left" vertical="center" wrapText="1"/>
    </xf>
    <xf numFmtId="0" fontId="18" fillId="2" borderId="18" xfId="1" applyFont="1" applyFill="1" applyBorder="1" applyAlignment="1">
      <alignment vertical="center" wrapText="1"/>
    </xf>
    <xf numFmtId="0" fontId="18" fillId="4" borderId="18" xfId="1" applyFont="1" applyFill="1" applyBorder="1" applyAlignment="1" applyProtection="1">
      <alignment horizontal="center" vertical="center" wrapText="1"/>
      <protection locked="0"/>
    </xf>
    <xf numFmtId="0" fontId="18" fillId="4" borderId="20" xfId="1" applyFont="1" applyFill="1" applyBorder="1" applyAlignment="1" applyProtection="1">
      <alignment horizontal="center" vertical="center" wrapText="1"/>
      <protection locked="0"/>
    </xf>
    <xf numFmtId="0" fontId="6" fillId="2" borderId="0" xfId="1" applyFont="1" applyFill="1"/>
    <xf numFmtId="0" fontId="6" fillId="2" borderId="0" xfId="1" applyFont="1" applyFill="1" applyAlignment="1">
      <alignment horizontal="right"/>
    </xf>
    <xf numFmtId="0" fontId="19" fillId="2" borderId="13" xfId="1" applyFont="1" applyFill="1" applyBorder="1" applyAlignment="1" applyProtection="1">
      <alignment horizontal="center" vertical="center" wrapText="1"/>
      <protection locked="0"/>
    </xf>
    <xf numFmtId="0" fontId="19" fillId="2" borderId="17" xfId="1" applyFont="1" applyFill="1" applyBorder="1" applyAlignment="1">
      <alignment horizontal="center" vertical="center" wrapText="1"/>
    </xf>
    <xf numFmtId="0" fontId="18" fillId="2" borderId="18"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8" fillId="2" borderId="20" xfId="1" applyFont="1" applyFill="1" applyBorder="1" applyAlignment="1">
      <alignment horizontal="center" vertical="center" wrapText="1"/>
    </xf>
    <xf numFmtId="49" fontId="18" fillId="2" borderId="12" xfId="1" applyNumberFormat="1" applyFont="1" applyFill="1" applyBorder="1" applyAlignment="1">
      <alignment horizontal="left" vertical="center" wrapText="1"/>
    </xf>
    <xf numFmtId="0" fontId="18" fillId="2" borderId="13" xfId="1" applyFont="1" applyFill="1" applyBorder="1" applyAlignment="1">
      <alignment vertical="center" wrapText="1"/>
    </xf>
    <xf numFmtId="0" fontId="18" fillId="2" borderId="35" xfId="1" applyFont="1" applyFill="1" applyBorder="1" applyAlignment="1">
      <alignment horizontal="center" vertical="center" wrapText="1"/>
    </xf>
    <xf numFmtId="49" fontId="18" fillId="2" borderId="15" xfId="1" applyNumberFormat="1" applyFont="1" applyFill="1" applyBorder="1" applyAlignment="1">
      <alignment horizontal="left" vertical="center" wrapText="1"/>
    </xf>
    <xf numFmtId="0" fontId="18" fillId="2" borderId="16" xfId="1" applyFont="1" applyFill="1" applyBorder="1" applyAlignment="1">
      <alignment horizontal="left" vertical="center" wrapText="1"/>
    </xf>
    <xf numFmtId="0" fontId="18" fillId="2" borderId="36" xfId="1" applyFont="1" applyFill="1" applyBorder="1" applyAlignment="1">
      <alignment horizontal="center" vertical="center" wrapText="1"/>
    </xf>
    <xf numFmtId="10" fontId="18" fillId="2" borderId="15" xfId="1" applyNumberFormat="1" applyFont="1" applyFill="1" applyBorder="1" applyAlignment="1">
      <alignment horizontal="center" vertical="center" wrapText="1"/>
    </xf>
    <xf numFmtId="10" fontId="18" fillId="2" borderId="17" xfId="1" applyNumberFormat="1" applyFont="1" applyFill="1" applyBorder="1" applyAlignment="1">
      <alignment horizontal="center" vertical="center" wrapText="1"/>
    </xf>
    <xf numFmtId="0" fontId="18" fillId="2" borderId="16" xfId="1" applyFont="1" applyFill="1" applyBorder="1" applyAlignment="1">
      <alignment wrapText="1"/>
    </xf>
    <xf numFmtId="164" fontId="18" fillId="4" borderId="47" xfId="1" applyNumberFormat="1" applyFont="1" applyFill="1" applyBorder="1" applyAlignment="1" applyProtection="1">
      <alignment horizontal="right" vertical="center" wrapText="1" indent="2"/>
      <protection locked="0"/>
    </xf>
    <xf numFmtId="9" fontId="18" fillId="2" borderId="15" xfId="1" applyNumberFormat="1" applyFont="1" applyFill="1" applyBorder="1" applyAlignment="1">
      <alignment horizontal="center" vertical="center" wrapText="1"/>
    </xf>
    <xf numFmtId="9" fontId="18" fillId="2" borderId="17" xfId="1" applyNumberFormat="1" applyFont="1" applyFill="1" applyBorder="1" applyAlignment="1">
      <alignment horizontal="center" vertical="center" wrapText="1"/>
    </xf>
    <xf numFmtId="49" fontId="18" fillId="2" borderId="18" xfId="1" applyNumberFormat="1" applyFont="1" applyFill="1" applyBorder="1" applyAlignment="1">
      <alignment horizontal="left" vertical="center" wrapText="1"/>
    </xf>
    <xf numFmtId="0" fontId="18" fillId="2" borderId="19" xfId="1" applyFont="1" applyFill="1" applyBorder="1" applyAlignment="1">
      <alignment vertical="center" wrapText="1"/>
    </xf>
    <xf numFmtId="0" fontId="18" fillId="2" borderId="37" xfId="1" applyFont="1" applyFill="1" applyBorder="1" applyAlignment="1">
      <alignment horizontal="center" vertical="center" wrapText="1"/>
    </xf>
    <xf numFmtId="164" fontId="14" fillId="2" borderId="48" xfId="1" applyNumberFormat="1" applyFont="1" applyFill="1" applyBorder="1" applyAlignment="1">
      <alignment horizontal="right" vertical="center" wrapText="1" indent="2"/>
    </xf>
    <xf numFmtId="49" fontId="18" fillId="2" borderId="12" xfId="1" applyNumberFormat="1" applyFont="1" applyFill="1" applyBorder="1" applyAlignment="1">
      <alignment vertical="center" wrapText="1"/>
    </xf>
    <xf numFmtId="49" fontId="18" fillId="2" borderId="15" xfId="1" applyNumberFormat="1" applyFont="1" applyFill="1" applyBorder="1" applyAlignment="1">
      <alignment vertical="center" wrapText="1"/>
    </xf>
    <xf numFmtId="0" fontId="2" fillId="2" borderId="36" xfId="1" applyFont="1" applyFill="1" applyBorder="1" applyAlignment="1">
      <alignment horizontal="center"/>
    </xf>
    <xf numFmtId="2" fontId="14" fillId="2" borderId="15" xfId="1" applyNumberFormat="1" applyFont="1" applyFill="1" applyBorder="1" applyAlignment="1">
      <alignment horizontal="center" vertical="center" wrapText="1"/>
    </xf>
    <xf numFmtId="2" fontId="14" fillId="2" borderId="17" xfId="1" applyNumberFormat="1" applyFont="1" applyFill="1" applyBorder="1" applyAlignment="1">
      <alignment horizontal="center" vertical="center" wrapText="1"/>
    </xf>
    <xf numFmtId="49" fontId="18" fillId="2" borderId="18" xfId="1" applyNumberFormat="1" applyFont="1" applyFill="1" applyBorder="1" applyAlignment="1">
      <alignment vertical="center" wrapText="1"/>
    </xf>
    <xf numFmtId="0" fontId="18" fillId="2" borderId="12" xfId="1" applyFont="1" applyFill="1" applyBorder="1" applyAlignment="1">
      <alignment horizontal="left" vertical="center" wrapText="1"/>
    </xf>
    <xf numFmtId="0" fontId="18" fillId="2" borderId="14" xfId="1" applyFont="1" applyFill="1" applyBorder="1" applyAlignment="1">
      <alignment horizontal="center" vertical="center" wrapText="1"/>
    </xf>
    <xf numFmtId="164" fontId="18" fillId="2" borderId="50" xfId="1" applyNumberFormat="1" applyFont="1" applyFill="1" applyBorder="1" applyAlignment="1">
      <alignment horizontal="right" vertical="center" wrapText="1" indent="2"/>
    </xf>
    <xf numFmtId="164" fontId="18" fillId="2" borderId="14" xfId="1" applyNumberFormat="1" applyFont="1" applyFill="1" applyBorder="1" applyAlignment="1">
      <alignment horizontal="right" vertical="center" wrapText="1" indent="2"/>
    </xf>
    <xf numFmtId="0" fontId="18" fillId="2" borderId="19" xfId="1" applyFont="1" applyFill="1" applyBorder="1"/>
    <xf numFmtId="0" fontId="32" fillId="2" borderId="0" xfId="1" applyFont="1" applyFill="1"/>
    <xf numFmtId="0" fontId="29" fillId="2" borderId="0" xfId="1" applyFont="1" applyFill="1"/>
    <xf numFmtId="166" fontId="6" fillId="2" borderId="0" xfId="1" applyNumberFormat="1" applyFont="1" applyFill="1"/>
    <xf numFmtId="0" fontId="18" fillId="2" borderId="35" xfId="1" applyFont="1" applyFill="1" applyBorder="1" applyAlignment="1">
      <alignment vertical="center" wrapText="1"/>
    </xf>
    <xf numFmtId="0" fontId="18" fillId="2" borderId="36" xfId="1" applyFont="1" applyFill="1" applyBorder="1" applyAlignment="1">
      <alignment vertical="center" wrapText="1"/>
    </xf>
    <xf numFmtId="0" fontId="18" fillId="2" borderId="36" xfId="1" applyFont="1" applyFill="1" applyBorder="1" applyAlignment="1">
      <alignment horizontal="center" vertical="center"/>
    </xf>
    <xf numFmtId="10" fontId="18" fillId="2" borderId="15" xfId="1" applyNumberFormat="1" applyFont="1" applyFill="1" applyBorder="1" applyAlignment="1">
      <alignment horizontal="center" vertical="center"/>
    </xf>
    <xf numFmtId="10" fontId="18" fillId="2" borderId="17" xfId="1" applyNumberFormat="1" applyFont="1" applyFill="1" applyBorder="1" applyAlignment="1">
      <alignment horizontal="center" vertical="center"/>
    </xf>
    <xf numFmtId="164" fontId="18" fillId="2" borderId="15" xfId="1" applyNumberFormat="1" applyFont="1" applyFill="1" applyBorder="1" applyAlignment="1">
      <alignment horizontal="right" vertical="center" wrapText="1" indent="2"/>
    </xf>
    <xf numFmtId="0" fontId="18" fillId="2" borderId="37" xfId="1" applyFont="1" applyFill="1" applyBorder="1" applyAlignment="1">
      <alignment vertical="center" wrapText="1"/>
    </xf>
    <xf numFmtId="0" fontId="18" fillId="2" borderId="37" xfId="1" applyFont="1" applyFill="1" applyBorder="1" applyAlignment="1">
      <alignment horizontal="center" vertical="center"/>
    </xf>
    <xf numFmtId="164" fontId="18" fillId="2" borderId="48" xfId="1" applyNumberFormat="1" applyFont="1" applyFill="1" applyBorder="1" applyAlignment="1">
      <alignment horizontal="right" vertical="center" wrapText="1" indent="2"/>
    </xf>
    <xf numFmtId="164" fontId="18" fillId="2" borderId="20" xfId="1" applyNumberFormat="1" applyFont="1" applyFill="1" applyBorder="1" applyAlignment="1">
      <alignment horizontal="right" vertical="center" wrapText="1" indent="2"/>
    </xf>
    <xf numFmtId="164" fontId="18" fillId="4" borderId="12" xfId="1" applyNumberFormat="1" applyFont="1" applyFill="1" applyBorder="1" applyAlignment="1" applyProtection="1">
      <alignment horizontal="right" vertical="center" indent="2"/>
      <protection locked="0"/>
    </xf>
    <xf numFmtId="164" fontId="18" fillId="4" borderId="14" xfId="1" applyNumberFormat="1" applyFont="1" applyFill="1" applyBorder="1" applyAlignment="1" applyProtection="1">
      <alignment horizontal="right" vertical="center" indent="2"/>
      <protection locked="0"/>
    </xf>
    <xf numFmtId="2" fontId="14" fillId="2" borderId="15" xfId="1" applyNumberFormat="1" applyFont="1" applyFill="1" applyBorder="1" applyAlignment="1">
      <alignment horizontal="center" vertical="center"/>
    </xf>
    <xf numFmtId="2" fontId="14" fillId="2" borderId="17" xfId="1" applyNumberFormat="1" applyFont="1" applyFill="1" applyBorder="1" applyAlignment="1">
      <alignment horizontal="center" vertical="center"/>
    </xf>
    <xf numFmtId="164" fontId="18" fillId="2" borderId="18" xfId="1" applyNumberFormat="1" applyFont="1" applyFill="1" applyBorder="1" applyAlignment="1">
      <alignment horizontal="right" vertical="center" wrapText="1" indent="2"/>
    </xf>
    <xf numFmtId="0" fontId="18" fillId="2" borderId="35" xfId="1" applyFont="1" applyFill="1" applyBorder="1" applyAlignment="1">
      <alignment horizontal="center" vertical="center"/>
    </xf>
    <xf numFmtId="164" fontId="14" fillId="2" borderId="50" xfId="1" applyNumberFormat="1" applyFont="1" applyFill="1" applyBorder="1" applyAlignment="1">
      <alignment horizontal="right" vertical="center" wrapText="1" indent="2"/>
    </xf>
    <xf numFmtId="0" fontId="23" fillId="2" borderId="0" xfId="1" applyFont="1" applyFill="1" applyAlignment="1">
      <alignment horizontal="left" vertical="center"/>
    </xf>
    <xf numFmtId="0" fontId="2" fillId="0" borderId="0" xfId="1" applyFont="1" applyAlignment="1">
      <alignment horizontal="left"/>
    </xf>
    <xf numFmtId="0" fontId="29" fillId="0" borderId="0" xfId="1" applyFont="1" applyAlignment="1">
      <alignment horizontal="left"/>
    </xf>
    <xf numFmtId="0" fontId="19" fillId="2" borderId="0" xfId="1" applyFont="1" applyFill="1" applyAlignment="1">
      <alignment horizontal="left" vertical="center" wrapText="1"/>
    </xf>
    <xf numFmtId="0" fontId="18" fillId="4" borderId="41" xfId="1" applyFont="1" applyFill="1" applyBorder="1" applyAlignment="1" applyProtection="1">
      <alignment horizontal="left"/>
      <protection locked="0"/>
    </xf>
    <xf numFmtId="0" fontId="18" fillId="4" borderId="53" xfId="1" applyFont="1" applyFill="1" applyBorder="1" applyAlignment="1" applyProtection="1">
      <alignment horizontal="left"/>
      <protection locked="0"/>
    </xf>
    <xf numFmtId="0" fontId="18" fillId="4" borderId="47" xfId="1" applyFont="1" applyFill="1" applyBorder="1" applyAlignment="1" applyProtection="1">
      <alignment horizontal="left"/>
      <protection locked="0"/>
    </xf>
    <xf numFmtId="14" fontId="18" fillId="4" borderId="48" xfId="1" applyNumberFormat="1" applyFont="1" applyFill="1" applyBorder="1" applyAlignment="1" applyProtection="1">
      <alignment horizontal="left"/>
      <protection locked="0"/>
    </xf>
    <xf numFmtId="14" fontId="18" fillId="4" borderId="45" xfId="1" applyNumberFormat="1" applyFont="1" applyFill="1" applyBorder="1" applyAlignment="1" applyProtection="1">
      <alignment horizontal="left"/>
      <protection locked="0"/>
    </xf>
    <xf numFmtId="14" fontId="18" fillId="4" borderId="54" xfId="1" applyNumberFormat="1" applyFont="1" applyFill="1" applyBorder="1" applyAlignment="1" applyProtection="1">
      <alignment horizontal="left"/>
      <protection locked="0"/>
    </xf>
    <xf numFmtId="0" fontId="28" fillId="2" borderId="1" xfId="1" applyFont="1" applyFill="1" applyBorder="1" applyAlignment="1">
      <alignment horizontal="left" vertical="center" wrapText="1"/>
    </xf>
    <xf numFmtId="0" fontId="28" fillId="2" borderId="2" xfId="1" applyFont="1" applyFill="1" applyBorder="1" applyAlignment="1">
      <alignment horizontal="left" vertical="center" wrapText="1"/>
    </xf>
    <xf numFmtId="0" fontId="28" fillId="2" borderId="3" xfId="1" applyFont="1" applyFill="1" applyBorder="1" applyAlignment="1">
      <alignment horizontal="left" vertical="center" wrapText="1"/>
    </xf>
    <xf numFmtId="0" fontId="28" fillId="2" borderId="28" xfId="1" applyFont="1" applyFill="1" applyBorder="1" applyAlignment="1">
      <alignment horizontal="left" vertical="center" wrapText="1"/>
    </xf>
    <xf numFmtId="0" fontId="17" fillId="2" borderId="46" xfId="1" applyFont="1" applyFill="1" applyBorder="1" applyAlignment="1">
      <alignment horizontal="left" vertical="center" wrapText="1"/>
    </xf>
    <xf numFmtId="0" fontId="17" fillId="2" borderId="49" xfId="1" applyFont="1" applyFill="1" applyBorder="1" applyAlignment="1">
      <alignment horizontal="left" vertical="center" wrapText="1"/>
    </xf>
    <xf numFmtId="0" fontId="18" fillId="4" borderId="50" xfId="1" applyFont="1" applyFill="1" applyBorder="1" applyAlignment="1" applyProtection="1">
      <alignment horizontal="left"/>
      <protection locked="0"/>
    </xf>
    <xf numFmtId="0" fontId="18" fillId="4" borderId="51" xfId="1" applyFont="1" applyFill="1" applyBorder="1" applyAlignment="1" applyProtection="1">
      <alignment horizontal="left"/>
      <protection locked="0"/>
    </xf>
    <xf numFmtId="0" fontId="18" fillId="4" borderId="52" xfId="1" applyFont="1" applyFill="1" applyBorder="1" applyAlignment="1" applyProtection="1">
      <alignment horizontal="left"/>
      <protection locked="0"/>
    </xf>
    <xf numFmtId="167" fontId="18" fillId="4" borderId="41" xfId="1" applyNumberFormat="1" applyFont="1" applyFill="1" applyBorder="1" applyAlignment="1" applyProtection="1">
      <alignment horizontal="left"/>
      <protection locked="0"/>
    </xf>
    <xf numFmtId="167" fontId="18" fillId="4" borderId="53" xfId="1" applyNumberFormat="1" applyFont="1" applyFill="1" applyBorder="1" applyAlignment="1" applyProtection="1">
      <alignment horizontal="left"/>
      <protection locked="0"/>
    </xf>
    <xf numFmtId="167" fontId="18" fillId="4" borderId="47" xfId="1" applyNumberFormat="1" applyFont="1" applyFill="1" applyBorder="1" applyAlignment="1" applyProtection="1">
      <alignment horizontal="left"/>
      <protection locked="0"/>
    </xf>
    <xf numFmtId="0" fontId="18" fillId="3" borderId="10" xfId="1" applyFont="1" applyFill="1" applyBorder="1" applyAlignment="1">
      <alignment horizontal="justify" vertical="center" wrapText="1"/>
    </xf>
    <xf numFmtId="0" fontId="18" fillId="3" borderId="32" xfId="1" applyFont="1" applyFill="1" applyBorder="1" applyAlignment="1">
      <alignment horizontal="justify" vertical="center" wrapText="1"/>
    </xf>
    <xf numFmtId="0" fontId="18" fillId="3" borderId="11" xfId="1" applyFont="1" applyFill="1" applyBorder="1" applyAlignment="1">
      <alignment horizontal="justify" vertical="center" wrapText="1"/>
    </xf>
    <xf numFmtId="0" fontId="19" fillId="2" borderId="26"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19" fillId="2" borderId="39" xfId="1" applyFont="1" applyFill="1" applyBorder="1" applyAlignment="1">
      <alignment horizontal="center" vertical="center" wrapText="1"/>
    </xf>
    <xf numFmtId="0" fontId="23" fillId="2" borderId="15" xfId="1" applyFont="1" applyFill="1" applyBorder="1" applyAlignment="1">
      <alignment horizontal="left" vertical="center" wrapText="1"/>
    </xf>
    <xf numFmtId="0" fontId="23" fillId="2" borderId="16" xfId="1" applyFont="1" applyFill="1" applyBorder="1" applyAlignment="1">
      <alignment horizontal="center" vertical="center" wrapText="1"/>
    </xf>
    <xf numFmtId="0" fontId="18" fillId="2" borderId="37" xfId="1" applyFont="1" applyFill="1" applyBorder="1" applyAlignment="1">
      <alignment horizontal="left" vertical="center" wrapText="1"/>
    </xf>
    <xf numFmtId="0" fontId="18" fillId="2" borderId="45" xfId="1" applyFont="1" applyFill="1" applyBorder="1" applyAlignment="1">
      <alignment horizontal="left" vertical="center" wrapText="1"/>
    </xf>
    <xf numFmtId="0" fontId="22" fillId="2" borderId="10" xfId="1" applyFont="1" applyFill="1" applyBorder="1" applyAlignment="1">
      <alignment horizontal="center" wrapText="1"/>
    </xf>
    <xf numFmtId="0" fontId="22" fillId="2" borderId="32" xfId="1" applyFont="1" applyFill="1" applyBorder="1" applyAlignment="1">
      <alignment horizontal="center"/>
    </xf>
    <xf numFmtId="0" fontId="22" fillId="2" borderId="11" xfId="1" applyFont="1" applyFill="1" applyBorder="1" applyAlignment="1">
      <alignment horizontal="center"/>
    </xf>
    <xf numFmtId="0" fontId="19" fillId="2" borderId="12"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22" fillId="2" borderId="10" xfId="1" applyFont="1" applyFill="1" applyBorder="1" applyAlignment="1">
      <alignment horizontal="center" vertical="center"/>
    </xf>
    <xf numFmtId="0" fontId="22" fillId="2" borderId="32" xfId="1" applyFont="1" applyFill="1" applyBorder="1" applyAlignment="1">
      <alignment horizontal="center" vertical="center"/>
    </xf>
    <xf numFmtId="0" fontId="22" fillId="2" borderId="11" xfId="1" applyFont="1" applyFill="1" applyBorder="1" applyAlignment="1">
      <alignment horizontal="center" vertical="center"/>
    </xf>
    <xf numFmtId="0" fontId="23" fillId="2" borderId="26" xfId="1" applyFont="1" applyFill="1" applyBorder="1" applyAlignment="1">
      <alignment horizontal="center" vertical="center" wrapText="1"/>
    </xf>
    <xf numFmtId="0" fontId="23" fillId="2" borderId="30"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3" fillId="2" borderId="42" xfId="1" applyFont="1" applyFill="1" applyBorder="1" applyAlignment="1">
      <alignment horizontal="center" vertical="center" wrapText="1"/>
    </xf>
    <xf numFmtId="0" fontId="18" fillId="3" borderId="10" xfId="1" applyFont="1" applyFill="1" applyBorder="1" applyAlignment="1">
      <alignment horizontal="left" vertical="center" wrapText="1"/>
    </xf>
    <xf numFmtId="0" fontId="18" fillId="3" borderId="32" xfId="1" applyFont="1" applyFill="1" applyBorder="1" applyAlignment="1">
      <alignment horizontal="left" vertical="center" wrapText="1"/>
    </xf>
    <xf numFmtId="0" fontId="18" fillId="3" borderId="11" xfId="1" applyFont="1" applyFill="1" applyBorder="1" applyAlignment="1">
      <alignment horizontal="left" vertical="center" wrapText="1"/>
    </xf>
    <xf numFmtId="0" fontId="22" fillId="2" borderId="10" xfId="1" applyFont="1" applyFill="1" applyBorder="1" applyAlignment="1">
      <alignment horizontal="center" vertical="center" wrapText="1"/>
    </xf>
    <xf numFmtId="0" fontId="23" fillId="2" borderId="12" xfId="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23" fillId="2" borderId="13" xfId="1" applyFont="1" applyFill="1" applyBorder="1" applyAlignment="1">
      <alignment horizontal="center" vertical="center" wrapText="1"/>
    </xf>
    <xf numFmtId="0" fontId="23" fillId="2" borderId="12" xfId="1" applyFont="1" applyFill="1" applyBorder="1" applyAlignment="1">
      <alignment horizontal="left" vertical="center" wrapText="1"/>
    </xf>
    <xf numFmtId="0" fontId="23" fillId="2" borderId="39" xfId="1" applyFont="1" applyFill="1" applyBorder="1" applyAlignment="1">
      <alignment horizontal="center" vertical="center" wrapText="1"/>
    </xf>
    <xf numFmtId="0" fontId="18" fillId="4" borderId="15" xfId="1" applyFont="1" applyFill="1" applyBorder="1" applyAlignment="1" applyProtection="1">
      <alignment horizontal="left" vertical="center" wrapText="1"/>
      <protection locked="0"/>
    </xf>
    <xf numFmtId="0" fontId="18" fillId="4" borderId="16" xfId="1" applyFont="1" applyFill="1" applyBorder="1" applyAlignment="1" applyProtection="1">
      <alignment horizontal="left" vertical="center" wrapText="1"/>
      <protection locked="0"/>
    </xf>
    <xf numFmtId="0" fontId="18" fillId="4" borderId="17" xfId="1" applyFont="1" applyFill="1" applyBorder="1" applyAlignment="1" applyProtection="1">
      <alignment horizontal="left" vertical="center" wrapText="1"/>
      <protection locked="0"/>
    </xf>
    <xf numFmtId="0" fontId="18" fillId="4" borderId="18" xfId="1" applyFont="1" applyFill="1" applyBorder="1" applyAlignment="1" applyProtection="1">
      <alignment horizontal="left" vertical="center" wrapText="1"/>
      <protection locked="0"/>
    </xf>
    <xf numFmtId="0" fontId="18" fillId="4" borderId="19" xfId="1" applyFont="1" applyFill="1" applyBorder="1" applyAlignment="1" applyProtection="1">
      <alignment horizontal="left" vertical="center" wrapText="1"/>
      <protection locked="0"/>
    </xf>
    <xf numFmtId="0" fontId="18" fillId="4" borderId="20" xfId="1" applyFont="1" applyFill="1" applyBorder="1" applyAlignment="1" applyProtection="1">
      <alignment horizontal="left" vertical="center" wrapText="1"/>
      <protection locked="0"/>
    </xf>
    <xf numFmtId="0" fontId="18" fillId="2" borderId="0" xfId="1" applyFont="1" applyFill="1" applyAlignment="1">
      <alignment horizontal="left" vertical="center" wrapText="1"/>
    </xf>
    <xf numFmtId="0" fontId="22" fillId="2" borderId="0" xfId="1" applyFont="1" applyFill="1" applyAlignment="1">
      <alignment horizontal="center" vertical="center" wrapText="1"/>
    </xf>
    <xf numFmtId="0" fontId="18" fillId="2" borderId="0" xfId="1" applyFont="1" applyFill="1" applyAlignment="1">
      <alignment horizontal="left" vertical="top" wrapText="1"/>
    </xf>
    <xf numFmtId="165" fontId="18" fillId="0" borderId="15" xfId="1" applyNumberFormat="1" applyFont="1" applyBorder="1" applyAlignment="1">
      <alignment horizontal="left" vertical="center"/>
    </xf>
    <xf numFmtId="165" fontId="18" fillId="0" borderId="16" xfId="1" applyNumberFormat="1" applyFont="1" applyBorder="1" applyAlignment="1">
      <alignment horizontal="left" vertical="center"/>
    </xf>
    <xf numFmtId="165" fontId="18" fillId="0" borderId="17" xfId="1" applyNumberFormat="1" applyFont="1" applyBorder="1" applyAlignment="1">
      <alignment horizontal="left" vertical="center"/>
    </xf>
    <xf numFmtId="164" fontId="14" fillId="0" borderId="15" xfId="1" applyNumberFormat="1" applyFont="1" applyBorder="1" applyAlignment="1">
      <alignment horizontal="left" vertical="center"/>
    </xf>
    <xf numFmtId="164" fontId="14" fillId="0" borderId="16" xfId="1" applyNumberFormat="1" applyFont="1" applyBorder="1" applyAlignment="1">
      <alignment horizontal="left" vertical="center"/>
    </xf>
    <xf numFmtId="164" fontId="14" fillId="0" borderId="17" xfId="1" applyNumberFormat="1" applyFont="1" applyBorder="1" applyAlignment="1">
      <alignment horizontal="left" vertical="center"/>
    </xf>
    <xf numFmtId="165" fontId="14" fillId="0" borderId="15" xfId="1" applyNumberFormat="1" applyFont="1" applyBorder="1" applyAlignment="1">
      <alignment horizontal="left" vertical="center"/>
    </xf>
    <xf numFmtId="165" fontId="14" fillId="0" borderId="16" xfId="1" applyNumberFormat="1" applyFont="1" applyBorder="1" applyAlignment="1">
      <alignment horizontal="left" vertical="center"/>
    </xf>
    <xf numFmtId="165" fontId="14" fillId="0" borderId="17" xfId="1" applyNumberFormat="1" applyFont="1" applyBorder="1" applyAlignment="1">
      <alignment horizontal="left" vertical="center"/>
    </xf>
    <xf numFmtId="0" fontId="8" fillId="3" borderId="4" xfId="1" applyFont="1" applyFill="1" applyBorder="1" applyAlignment="1">
      <alignment horizontal="justify" vertical="center"/>
    </xf>
    <xf numFmtId="0" fontId="8" fillId="3" borderId="0" xfId="1" applyFont="1" applyFill="1" applyAlignment="1">
      <alignment horizontal="justify" vertical="center"/>
    </xf>
    <xf numFmtId="0" fontId="8" fillId="3" borderId="5" xfId="1" applyFont="1" applyFill="1" applyBorder="1" applyAlignment="1">
      <alignment horizontal="justify" vertical="center"/>
    </xf>
    <xf numFmtId="0" fontId="8" fillId="3" borderId="6" xfId="1" applyFont="1" applyFill="1" applyBorder="1" applyAlignment="1">
      <alignment horizontal="justify" vertical="center"/>
    </xf>
    <xf numFmtId="0" fontId="8" fillId="3" borderId="7" xfId="1" applyFont="1" applyFill="1" applyBorder="1" applyAlignment="1">
      <alignment horizontal="justify" vertical="center"/>
    </xf>
    <xf numFmtId="0" fontId="8" fillId="3" borderId="8" xfId="1" applyFont="1" applyFill="1" applyBorder="1" applyAlignment="1">
      <alignment horizontal="justify" vertical="center"/>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49" fontId="18" fillId="4" borderId="10" xfId="1" applyNumberFormat="1" applyFont="1" applyFill="1" applyBorder="1" applyAlignment="1" applyProtection="1">
      <alignment horizontal="left" vertical="center"/>
      <protection locked="0"/>
    </xf>
    <xf numFmtId="0" fontId="18" fillId="4" borderId="11" xfId="1" applyFont="1" applyFill="1" applyBorder="1" applyAlignment="1" applyProtection="1">
      <alignment horizontal="left" vertical="center"/>
      <protection locked="0"/>
    </xf>
    <xf numFmtId="164" fontId="18" fillId="0" borderId="12" xfId="1" applyNumberFormat="1" applyFont="1" applyBorder="1" applyAlignment="1">
      <alignment horizontal="left" vertical="center"/>
    </xf>
    <xf numFmtId="164" fontId="18" fillId="0" borderId="13" xfId="1" applyNumberFormat="1" applyFont="1" applyBorder="1" applyAlignment="1">
      <alignment horizontal="left" vertical="center"/>
    </xf>
    <xf numFmtId="164" fontId="18" fillId="0" borderId="14" xfId="1" applyNumberFormat="1" applyFont="1" applyBorder="1" applyAlignment="1">
      <alignment horizontal="left" vertical="center"/>
    </xf>
    <xf numFmtId="0" fontId="5" fillId="3" borderId="4" xfId="1" applyFont="1" applyFill="1" applyBorder="1" applyAlignment="1">
      <alignment horizontal="justify" vertical="center" wrapText="1"/>
    </xf>
    <xf numFmtId="0" fontId="5" fillId="3" borderId="0" xfId="1" applyFont="1" applyFill="1" applyAlignment="1">
      <alignment horizontal="justify" vertical="center" wrapText="1"/>
    </xf>
    <xf numFmtId="0" fontId="5" fillId="3" borderId="5" xfId="1" applyFont="1" applyFill="1" applyBorder="1" applyAlignment="1">
      <alignment horizontal="justify" vertical="center" wrapText="1"/>
    </xf>
    <xf numFmtId="0" fontId="8" fillId="3" borderId="4" xfId="1" applyFont="1" applyFill="1" applyBorder="1" applyAlignment="1">
      <alignment horizontal="justify" vertical="center" wrapText="1"/>
    </xf>
    <xf numFmtId="0" fontId="8" fillId="3" borderId="0" xfId="1" applyFont="1" applyFill="1" applyAlignment="1">
      <alignment horizontal="justify" vertical="center" wrapText="1"/>
    </xf>
    <xf numFmtId="0" fontId="8" fillId="3" borderId="5" xfId="1" applyFont="1" applyFill="1" applyBorder="1" applyAlignment="1">
      <alignment horizontal="justify" vertical="center" wrapText="1"/>
    </xf>
  </cellXfs>
  <cellStyles count="3">
    <cellStyle name="Hypertextový odkaz 2" xfId="2" xr:uid="{B020C9AE-113B-4FBC-B6F7-1837A02DCE4B}"/>
    <cellStyle name="Normal" xfId="1" xr:uid="{B54C334C-90CF-4C7D-A649-04BED346439E}"/>
    <cellStyle name="Normální" xfId="0" builtinId="0"/>
  </cellStyles>
  <dxfs count="44">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ont>
        <color theme="8" tint="0.79995117038483843"/>
      </font>
      <fill>
        <patternFill>
          <bgColor theme="8" tint="0.79995117038483843"/>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OU\Kalkulace%202019\Obce%20Svazku%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o-pdc1-2012.vasbrno.cz\texty\EOU\PR%20&#269;l&#225;nky%20a%20prezentace\Podklady%20SDV%202019_OE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1-2008\texty\EOU\Kalkulace%202014\work\1999\TISK\report\VAS10.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dc1-2008\texty\EOU\Kalkulace%202014\windows\TEMP\brezen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1-2008\texty\EOU\Kalkulace%202014\WINDOWS\PLOCHA\BANKA_GR\BANK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dc1-2008\texty\EOU\Kalkulace%202014\WINDOWS\PROFILES\CHRAST\PLOCHA\BANKA\B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dřichov"/>
      <sheetName val="Boskovice"/>
      <sheetName val="Letovice"/>
      <sheetName val="Vavřinec"/>
      <sheetName val="Blansko"/>
      <sheetName val="Benešov"/>
      <sheetName val="Borotín"/>
      <sheetName val="Cetkovice"/>
      <sheetName val="Pamětice"/>
      <sheetName val="Sudice"/>
      <sheetName val="Šebetov"/>
      <sheetName val="Ludíkov"/>
      <sheetName val="Němčice"/>
      <sheetName val="Petrovice"/>
      <sheetName val="Suchý"/>
      <sheetName val="Šošůvka"/>
      <sheetName val="Velenov"/>
      <sheetName val="Žďár"/>
      <sheetName val="Žďárná"/>
      <sheetName val="Rozsička"/>
      <sheetName val="Sulíkov"/>
      <sheetName val="Krhov"/>
      <sheetName val="Crhov"/>
      <sheetName val="Deštná"/>
      <sheetName val="Ráječko"/>
      <sheetName val="Černá Hora"/>
      <sheetName val="Lažany"/>
      <sheetName val="Lipůvka"/>
      <sheetName val="Milonice"/>
      <sheetName val="Olomučany"/>
      <sheetName val="Spešov"/>
      <sheetName val="Závist"/>
      <sheetName val="Bořitov"/>
      <sheetName val="Újezd u ČH"/>
      <sheetName val="Svinošice"/>
      <sheetName val="Jedovnice"/>
      <sheetName val="Ostrov u Macochy"/>
      <sheetName val="Rudice"/>
      <sheetName val="Vilémovice"/>
      <sheetName val="Kotvrdovice"/>
      <sheetName val="Krasová"/>
      <sheetName val="Senetářov"/>
      <sheetName val="Malá Lhota"/>
      <sheetName val="Lubě"/>
      <sheetName val="Skrchov"/>
      <sheetName val="Brťov-Jeneč"/>
      <sheetName val="Bukovice"/>
      <sheetName val="Kněževes"/>
      <sheetName val="Holštejn"/>
      <sheetName val="Kořenec"/>
      <sheetName val="Křtiny"/>
      <sheetName val="Habrůvka"/>
      <sheetName val="Kunčina Ves"/>
      <sheetName val="Kunice"/>
      <sheetName val="Kuničky"/>
      <sheetName val="Křetín"/>
      <sheetName val="Nýrov"/>
      <sheetName val="Lazinov"/>
      <sheetName val="Lhota u Olešnice"/>
      <sheetName val="Lipovec"/>
      <sheetName val="Malá Roudka"/>
      <sheetName val="Obora"/>
      <sheetName val="Valchov"/>
      <sheetName val="Štěchov"/>
      <sheetName val="Tasovice"/>
      <sheetName val="Černovice"/>
      <sheetName val="Uhřice"/>
      <sheetName val="Újezd u Bce"/>
      <sheetName val="Unín"/>
      <sheetName val="Vranová"/>
      <sheetName val="Žerůtky"/>
      <sheetName val="Chrudichromy"/>
      <sheetName val="Míchov"/>
      <sheetName val="Zhoř"/>
      <sheetName val="Doubravice"/>
      <sheetName val="Lhota Rapotina"/>
      <sheetName val="Okrouhlá"/>
      <sheetName val="Obce Svazku 2019"/>
    </sheetNames>
    <definedNames>
      <definedName name="a" refersTo="#ODKAZ!"/>
      <definedName name="b" refersTo="#ODKAZ!"/>
      <definedName name="g" refersTo="#ODKAZ!"/>
      <definedName name="zzbutt2" refersTo="#ODKAZ!"/>
      <definedName name="zzbutt3" refersTo="#ODKAZ!"/>
      <definedName name="zzz" refersTo="#ODKAZ!"/>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akce"/>
      <sheetName val="SVAZEK"/>
      <sheetName val="Seznam 10 oprav"/>
      <sheetName val="podklady 1"/>
      <sheetName val="podklady 2"/>
      <sheetName val="podklady 3"/>
      <sheetName val="podklady 4"/>
      <sheetName val="podklady 5"/>
      <sheetName val="podklady 6"/>
      <sheetName val="Seznam 10"/>
      <sheetName val="SVAZEK (2)"/>
      <sheetName val="List3"/>
      <sheetName val="Podklady SDV 2019_OEU"/>
    </sheetNames>
    <definedNames>
      <definedName name="a" refersTo="#ODKAZ!"/>
      <definedName name="b" refersTo="#ODKAZ!"/>
      <definedName name="g" refersTo="#ODKAZ!"/>
      <definedName name="zzbutt2" refersTo="#ODKAZ!"/>
      <definedName name="zzbutt3" refersTo="#ODKAZ!"/>
      <definedName name="zzz" refersTo="#ODKAZ!"/>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PL"/>
      <sheetName val="Production"/>
      <sheetName val="Cash"/>
      <sheetName val="Debt"/>
      <sheetName val="Receiv"/>
      <sheetName val="Inv"/>
      <sheetName val="BS(n-1)"/>
      <sheetName val="BS(n)"/>
      <sheetName val="Funds R2"/>
      <sheetName val="BS R3"/>
      <sheetName val="Analysis"/>
      <sheetName val="Ctrl"/>
      <sheetName val="CtrlBS"/>
      <sheetName val="Graph"/>
      <sheetName val="Transfer BS"/>
    </sheetNames>
    <sheetDataSet>
      <sheetData sheetId="0">
        <row r="1">
          <cell r="B1">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PL"/>
      <sheetName val="Production"/>
      <sheetName val="Cash"/>
      <sheetName val="Receivables"/>
      <sheetName val="Invest"/>
      <sheetName val="Control"/>
      <sheetName val="Analysis"/>
      <sheetName val="Graph"/>
      <sheetName val="tit.list"/>
      <sheetName val="obsah"/>
      <sheetName val="komentář "/>
      <sheetName val="kr.list"/>
      <sheetName val="mzda vč.ř.pr"/>
      <sheetName val="mzda bez ř.pr"/>
      <sheetName val="hod.mzdy náp."/>
      <sheetName val="MP vč.ř.pr"/>
      <sheetName val="MP bez ř.pr"/>
      <sheetName val="členění mezd vč.ř.pr"/>
      <sheetName val="členění mezd bez ř.pr"/>
      <sheetName val="příplatky"/>
      <sheetName val="fyz.stav"/>
      <sheetName val="přep.stav"/>
      <sheetName val="říd.prac."/>
      <sheetName val="nem. kum"/>
      <sheetName val="1.Q.02"/>
      <sheetName val="2.Q.02"/>
      <sheetName val="3.Q.02"/>
      <sheetName val="1.Q.03"/>
      <sheetName val="2.Q.03"/>
      <sheetName val="3.Q.03"/>
      <sheetName val="1.Q.04"/>
      <sheetName val="2.Q.04"/>
      <sheetName val="3.Q.04"/>
      <sheetName val="List2"/>
      <sheetName val="příl. KS. č.6"/>
      <sheetName val="Příl. KS. č.8"/>
      <sheetName val="struktura  mezd"/>
    </sheetNames>
    <sheetDataSet>
      <sheetData sheetId="0" refreshError="1">
        <row r="1">
          <cell r="B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A"/>
      <sheetName val="#REF"/>
    </sheetNames>
    <definedNames>
      <definedName name="SubDet"/>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A"/>
      <sheetName val="#REF"/>
    </sheetNames>
    <definedNames>
      <definedName name="Z_Nakl"/>
    </definedNames>
    <sheetDataSet>
      <sheetData sheetId="0" refreshError="1"/>
      <sheetData sheetId="1"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6CF8-A88A-41B4-8D66-F7FFB0EA4751}">
  <sheetPr>
    <tabColor theme="9"/>
  </sheetPr>
  <dimension ref="A1:H198"/>
  <sheetViews>
    <sheetView showGridLines="0" tabSelected="1" topLeftCell="A7" workbookViewId="0">
      <selection activeCell="E112" sqref="E112:F112"/>
    </sheetView>
  </sheetViews>
  <sheetFormatPr defaultColWidth="0" defaultRowHeight="0" customHeight="1" zeroHeight="1" x14ac:dyDescent="0.3"/>
  <cols>
    <col min="1" max="1" width="5.7109375" style="3" customWidth="1"/>
    <col min="2" max="2" width="6.42578125" style="209" customWidth="1"/>
    <col min="3" max="3" width="52.7109375" style="3" customWidth="1"/>
    <col min="4" max="4" width="15.7109375" style="3" customWidth="1"/>
    <col min="5" max="6" width="16.7109375" style="3" customWidth="1"/>
    <col min="7" max="7" width="52.7109375" style="3" customWidth="1"/>
    <col min="8" max="8" width="15.7109375" style="3" customWidth="1"/>
    <col min="9" max="10" width="16.7109375" style="3" customWidth="1"/>
    <col min="11" max="11" width="10.7109375" style="3" customWidth="1"/>
    <col min="12" max="12" width="5.7109375" style="3" customWidth="1"/>
    <col min="13" max="260" width="0" style="3" hidden="1"/>
    <col min="261" max="261" width="5.7109375" style="3" customWidth="1"/>
    <col min="262" max="262" width="6.42578125" style="3" customWidth="1"/>
    <col min="263" max="263" width="52.7109375" style="3" customWidth="1"/>
    <col min="264" max="264" width="15.7109375" style="3" customWidth="1"/>
    <col min="265" max="266" width="16.7109375" style="3" customWidth="1"/>
    <col min="267" max="267" width="10.7109375" style="3" customWidth="1"/>
    <col min="268" max="268" width="5.7109375" style="3" customWidth="1"/>
    <col min="269" max="516" width="0" style="3" hidden="1"/>
    <col min="517" max="517" width="5.7109375" style="3" customWidth="1"/>
    <col min="518" max="518" width="6.42578125" style="3" customWidth="1"/>
    <col min="519" max="519" width="52.7109375" style="3" customWidth="1"/>
    <col min="520" max="520" width="15.7109375" style="3" customWidth="1"/>
    <col min="521" max="522" width="16.7109375" style="3" customWidth="1"/>
    <col min="523" max="523" width="10.7109375" style="3" customWidth="1"/>
    <col min="524" max="524" width="5.7109375" style="3" customWidth="1"/>
    <col min="525" max="772" width="0" style="3" hidden="1"/>
    <col min="773" max="773" width="5.7109375" style="3" customWidth="1"/>
    <col min="774" max="774" width="6.42578125" style="3" customWidth="1"/>
    <col min="775" max="775" width="52.7109375" style="3" customWidth="1"/>
    <col min="776" max="776" width="15.7109375" style="3" customWidth="1"/>
    <col min="777" max="778" width="16.7109375" style="3" customWidth="1"/>
    <col min="779" max="779" width="10.7109375" style="3" customWidth="1"/>
    <col min="780" max="780" width="5.7109375" style="3" customWidth="1"/>
    <col min="781" max="1028" width="0" style="3" hidden="1"/>
    <col min="1029" max="1029" width="5.7109375" style="3" customWidth="1"/>
    <col min="1030" max="1030" width="6.42578125" style="3" customWidth="1"/>
    <col min="1031" max="1031" width="52.7109375" style="3" customWidth="1"/>
    <col min="1032" max="1032" width="15.7109375" style="3" customWidth="1"/>
    <col min="1033" max="1034" width="16.7109375" style="3" customWidth="1"/>
    <col min="1035" max="1035" width="10.7109375" style="3" customWidth="1"/>
    <col min="1036" max="1036" width="5.7109375" style="3" customWidth="1"/>
    <col min="1037" max="1284" width="0" style="3" hidden="1"/>
    <col min="1285" max="1285" width="5.7109375" style="3" customWidth="1"/>
    <col min="1286" max="1286" width="6.42578125" style="3" customWidth="1"/>
    <col min="1287" max="1287" width="52.7109375" style="3" customWidth="1"/>
    <col min="1288" max="1288" width="15.7109375" style="3" customWidth="1"/>
    <col min="1289" max="1290" width="16.7109375" style="3" customWidth="1"/>
    <col min="1291" max="1291" width="10.7109375" style="3" customWidth="1"/>
    <col min="1292" max="1292" width="5.7109375" style="3" customWidth="1"/>
    <col min="1293" max="1540" width="0" style="3" hidden="1"/>
    <col min="1541" max="1541" width="5.7109375" style="3" customWidth="1"/>
    <col min="1542" max="1542" width="6.42578125" style="3" customWidth="1"/>
    <col min="1543" max="1543" width="52.7109375" style="3" customWidth="1"/>
    <col min="1544" max="1544" width="15.7109375" style="3" customWidth="1"/>
    <col min="1545" max="1546" width="16.7109375" style="3" customWidth="1"/>
    <col min="1547" max="1547" width="10.7109375" style="3" customWidth="1"/>
    <col min="1548" max="1548" width="5.7109375" style="3" customWidth="1"/>
    <col min="1549" max="1796" width="0" style="3" hidden="1"/>
    <col min="1797" max="1797" width="5.7109375" style="3" customWidth="1"/>
    <col min="1798" max="1798" width="6.42578125" style="3" customWidth="1"/>
    <col min="1799" max="1799" width="52.7109375" style="3" customWidth="1"/>
    <col min="1800" max="1800" width="15.7109375" style="3" customWidth="1"/>
    <col min="1801" max="1802" width="16.7109375" style="3" customWidth="1"/>
    <col min="1803" max="1803" width="10.7109375" style="3" customWidth="1"/>
    <col min="1804" max="1804" width="5.7109375" style="3" customWidth="1"/>
    <col min="1805" max="2052" width="0" style="3" hidden="1"/>
    <col min="2053" max="2053" width="5.7109375" style="3" customWidth="1"/>
    <col min="2054" max="2054" width="6.42578125" style="3" customWidth="1"/>
    <col min="2055" max="2055" width="52.7109375" style="3" customWidth="1"/>
    <col min="2056" max="2056" width="15.7109375" style="3" customWidth="1"/>
    <col min="2057" max="2058" width="16.7109375" style="3" customWidth="1"/>
    <col min="2059" max="2059" width="10.7109375" style="3" customWidth="1"/>
    <col min="2060" max="2060" width="5.7109375" style="3" customWidth="1"/>
    <col min="2061" max="2308" width="0" style="3" hidden="1"/>
    <col min="2309" max="2309" width="5.7109375" style="3" customWidth="1"/>
    <col min="2310" max="2310" width="6.42578125" style="3" customWidth="1"/>
    <col min="2311" max="2311" width="52.7109375" style="3" customWidth="1"/>
    <col min="2312" max="2312" width="15.7109375" style="3" customWidth="1"/>
    <col min="2313" max="2314" width="16.7109375" style="3" customWidth="1"/>
    <col min="2315" max="2315" width="10.7109375" style="3" customWidth="1"/>
    <col min="2316" max="2316" width="5.7109375" style="3" customWidth="1"/>
    <col min="2317" max="2564" width="0" style="3" hidden="1"/>
    <col min="2565" max="2565" width="5.7109375" style="3" customWidth="1"/>
    <col min="2566" max="2566" width="6.42578125" style="3" customWidth="1"/>
    <col min="2567" max="2567" width="52.7109375" style="3" customWidth="1"/>
    <col min="2568" max="2568" width="15.7109375" style="3" customWidth="1"/>
    <col min="2569" max="2570" width="16.7109375" style="3" customWidth="1"/>
    <col min="2571" max="2571" width="10.7109375" style="3" customWidth="1"/>
    <col min="2572" max="2572" width="5.7109375" style="3" customWidth="1"/>
    <col min="2573" max="2820" width="0" style="3" hidden="1"/>
    <col min="2821" max="2821" width="5.7109375" style="3" customWidth="1"/>
    <col min="2822" max="2822" width="6.42578125" style="3" customWidth="1"/>
    <col min="2823" max="2823" width="52.7109375" style="3" customWidth="1"/>
    <col min="2824" max="2824" width="15.7109375" style="3" customWidth="1"/>
    <col min="2825" max="2826" width="16.7109375" style="3" customWidth="1"/>
    <col min="2827" max="2827" width="10.7109375" style="3" customWidth="1"/>
    <col min="2828" max="2828" width="5.7109375" style="3" customWidth="1"/>
    <col min="2829" max="3076" width="0" style="3" hidden="1"/>
    <col min="3077" max="3077" width="5.7109375" style="3" customWidth="1"/>
    <col min="3078" max="3078" width="6.42578125" style="3" customWidth="1"/>
    <col min="3079" max="3079" width="52.7109375" style="3" customWidth="1"/>
    <col min="3080" max="3080" width="15.7109375" style="3" customWidth="1"/>
    <col min="3081" max="3082" width="16.7109375" style="3" customWidth="1"/>
    <col min="3083" max="3083" width="10.7109375" style="3" customWidth="1"/>
    <col min="3084" max="3084" width="5.7109375" style="3" customWidth="1"/>
    <col min="3085" max="3332" width="0" style="3" hidden="1"/>
    <col min="3333" max="3333" width="5.7109375" style="3" customWidth="1"/>
    <col min="3334" max="3334" width="6.42578125" style="3" customWidth="1"/>
    <col min="3335" max="3335" width="52.7109375" style="3" customWidth="1"/>
    <col min="3336" max="3336" width="15.7109375" style="3" customWidth="1"/>
    <col min="3337" max="3338" width="16.7109375" style="3" customWidth="1"/>
    <col min="3339" max="3339" width="10.7109375" style="3" customWidth="1"/>
    <col min="3340" max="3340" width="5.7109375" style="3" customWidth="1"/>
    <col min="3341" max="3588" width="0" style="3" hidden="1"/>
    <col min="3589" max="3589" width="5.7109375" style="3" customWidth="1"/>
    <col min="3590" max="3590" width="6.42578125" style="3" customWidth="1"/>
    <col min="3591" max="3591" width="52.7109375" style="3" customWidth="1"/>
    <col min="3592" max="3592" width="15.7109375" style="3" customWidth="1"/>
    <col min="3593" max="3594" width="16.7109375" style="3" customWidth="1"/>
    <col min="3595" max="3595" width="10.7109375" style="3" customWidth="1"/>
    <col min="3596" max="3596" width="5.7109375" style="3" customWidth="1"/>
    <col min="3597" max="3844" width="0" style="3" hidden="1"/>
    <col min="3845" max="3845" width="5.7109375" style="3" customWidth="1"/>
    <col min="3846" max="3846" width="6.42578125" style="3" customWidth="1"/>
    <col min="3847" max="3847" width="52.7109375" style="3" customWidth="1"/>
    <col min="3848" max="3848" width="15.7109375" style="3" customWidth="1"/>
    <col min="3849" max="3850" width="16.7109375" style="3" customWidth="1"/>
    <col min="3851" max="3851" width="10.7109375" style="3" customWidth="1"/>
    <col min="3852" max="3852" width="5.7109375" style="3" customWidth="1"/>
    <col min="3853" max="4100" width="0" style="3" hidden="1"/>
    <col min="4101" max="4101" width="5.7109375" style="3" customWidth="1"/>
    <col min="4102" max="4102" width="6.42578125" style="3" customWidth="1"/>
    <col min="4103" max="4103" width="52.7109375" style="3" customWidth="1"/>
    <col min="4104" max="4104" width="15.7109375" style="3" customWidth="1"/>
    <col min="4105" max="4106" width="16.7109375" style="3" customWidth="1"/>
    <col min="4107" max="4107" width="10.7109375" style="3" customWidth="1"/>
    <col min="4108" max="4108" width="5.7109375" style="3" customWidth="1"/>
    <col min="4109" max="4356" width="0" style="3" hidden="1"/>
    <col min="4357" max="4357" width="5.7109375" style="3" customWidth="1"/>
    <col min="4358" max="4358" width="6.42578125" style="3" customWidth="1"/>
    <col min="4359" max="4359" width="52.7109375" style="3" customWidth="1"/>
    <col min="4360" max="4360" width="15.7109375" style="3" customWidth="1"/>
    <col min="4361" max="4362" width="16.7109375" style="3" customWidth="1"/>
    <col min="4363" max="4363" width="10.7109375" style="3" customWidth="1"/>
    <col min="4364" max="4364" width="5.7109375" style="3" customWidth="1"/>
    <col min="4365" max="4612" width="0" style="3" hidden="1"/>
    <col min="4613" max="4613" width="5.7109375" style="3" customWidth="1"/>
    <col min="4614" max="4614" width="6.42578125" style="3" customWidth="1"/>
    <col min="4615" max="4615" width="52.7109375" style="3" customWidth="1"/>
    <col min="4616" max="4616" width="15.7109375" style="3" customWidth="1"/>
    <col min="4617" max="4618" width="16.7109375" style="3" customWidth="1"/>
    <col min="4619" max="4619" width="10.7109375" style="3" customWidth="1"/>
    <col min="4620" max="4620" width="5.7109375" style="3" customWidth="1"/>
    <col min="4621" max="4868" width="0" style="3" hidden="1"/>
    <col min="4869" max="4869" width="5.7109375" style="3" customWidth="1"/>
    <col min="4870" max="4870" width="6.42578125" style="3" customWidth="1"/>
    <col min="4871" max="4871" width="52.7109375" style="3" customWidth="1"/>
    <col min="4872" max="4872" width="15.7109375" style="3" customWidth="1"/>
    <col min="4873" max="4874" width="16.7109375" style="3" customWidth="1"/>
    <col min="4875" max="4875" width="10.7109375" style="3" customWidth="1"/>
    <col min="4876" max="4876" width="5.7109375" style="3" customWidth="1"/>
    <col min="4877" max="5124" width="0" style="3" hidden="1"/>
    <col min="5125" max="5125" width="5.7109375" style="3" customWidth="1"/>
    <col min="5126" max="5126" width="6.42578125" style="3" customWidth="1"/>
    <col min="5127" max="5127" width="52.7109375" style="3" customWidth="1"/>
    <col min="5128" max="5128" width="15.7109375" style="3" customWidth="1"/>
    <col min="5129" max="5130" width="16.7109375" style="3" customWidth="1"/>
    <col min="5131" max="5131" width="10.7109375" style="3" customWidth="1"/>
    <col min="5132" max="5132" width="5.7109375" style="3" customWidth="1"/>
    <col min="5133" max="5380" width="0" style="3" hidden="1"/>
    <col min="5381" max="5381" width="5.7109375" style="3" customWidth="1"/>
    <col min="5382" max="5382" width="6.42578125" style="3" customWidth="1"/>
    <col min="5383" max="5383" width="52.7109375" style="3" customWidth="1"/>
    <col min="5384" max="5384" width="15.7109375" style="3" customWidth="1"/>
    <col min="5385" max="5386" width="16.7109375" style="3" customWidth="1"/>
    <col min="5387" max="5387" width="10.7109375" style="3" customWidth="1"/>
    <col min="5388" max="5388" width="5.7109375" style="3" customWidth="1"/>
    <col min="5389" max="5636" width="0" style="3" hidden="1"/>
    <col min="5637" max="5637" width="5.7109375" style="3" customWidth="1"/>
    <col min="5638" max="5638" width="6.42578125" style="3" customWidth="1"/>
    <col min="5639" max="5639" width="52.7109375" style="3" customWidth="1"/>
    <col min="5640" max="5640" width="15.7109375" style="3" customWidth="1"/>
    <col min="5641" max="5642" width="16.7109375" style="3" customWidth="1"/>
    <col min="5643" max="5643" width="10.7109375" style="3" customWidth="1"/>
    <col min="5644" max="5644" width="5.7109375" style="3" customWidth="1"/>
    <col min="5645" max="5892" width="0" style="3" hidden="1"/>
    <col min="5893" max="5893" width="5.7109375" style="3" customWidth="1"/>
    <col min="5894" max="5894" width="6.42578125" style="3" customWidth="1"/>
    <col min="5895" max="5895" width="52.7109375" style="3" customWidth="1"/>
    <col min="5896" max="5896" width="15.7109375" style="3" customWidth="1"/>
    <col min="5897" max="5898" width="16.7109375" style="3" customWidth="1"/>
    <col min="5899" max="5899" width="10.7109375" style="3" customWidth="1"/>
    <col min="5900" max="5900" width="5.7109375" style="3" customWidth="1"/>
    <col min="5901" max="6148" width="0" style="3" hidden="1"/>
    <col min="6149" max="6149" width="5.7109375" style="3" customWidth="1"/>
    <col min="6150" max="6150" width="6.42578125" style="3" customWidth="1"/>
    <col min="6151" max="6151" width="52.7109375" style="3" customWidth="1"/>
    <col min="6152" max="6152" width="15.7109375" style="3" customWidth="1"/>
    <col min="6153" max="6154" width="16.7109375" style="3" customWidth="1"/>
    <col min="6155" max="6155" width="10.7109375" style="3" customWidth="1"/>
    <col min="6156" max="6156" width="5.7109375" style="3" customWidth="1"/>
    <col min="6157" max="6404" width="0" style="3" hidden="1"/>
    <col min="6405" max="6405" width="5.7109375" style="3" customWidth="1"/>
    <col min="6406" max="6406" width="6.42578125" style="3" customWidth="1"/>
    <col min="6407" max="6407" width="52.7109375" style="3" customWidth="1"/>
    <col min="6408" max="6408" width="15.7109375" style="3" customWidth="1"/>
    <col min="6409" max="6410" width="16.7109375" style="3" customWidth="1"/>
    <col min="6411" max="6411" width="10.7109375" style="3" customWidth="1"/>
    <col min="6412" max="6412" width="5.7109375" style="3" customWidth="1"/>
    <col min="6413" max="6660" width="0" style="3" hidden="1"/>
    <col min="6661" max="6661" width="5.7109375" style="3" customWidth="1"/>
    <col min="6662" max="6662" width="6.42578125" style="3" customWidth="1"/>
    <col min="6663" max="6663" width="52.7109375" style="3" customWidth="1"/>
    <col min="6664" max="6664" width="15.7109375" style="3" customWidth="1"/>
    <col min="6665" max="6666" width="16.7109375" style="3" customWidth="1"/>
    <col min="6667" max="6667" width="10.7109375" style="3" customWidth="1"/>
    <col min="6668" max="6668" width="5.7109375" style="3" customWidth="1"/>
    <col min="6669" max="6916" width="0" style="3" hidden="1"/>
    <col min="6917" max="6917" width="5.7109375" style="3" customWidth="1"/>
    <col min="6918" max="6918" width="6.42578125" style="3" customWidth="1"/>
    <col min="6919" max="6919" width="52.7109375" style="3" customWidth="1"/>
    <col min="6920" max="6920" width="15.7109375" style="3" customWidth="1"/>
    <col min="6921" max="6922" width="16.7109375" style="3" customWidth="1"/>
    <col min="6923" max="6923" width="10.7109375" style="3" customWidth="1"/>
    <col min="6924" max="6924" width="5.7109375" style="3" customWidth="1"/>
    <col min="6925" max="7172" width="0" style="3" hidden="1"/>
    <col min="7173" max="7173" width="5.7109375" style="3" customWidth="1"/>
    <col min="7174" max="7174" width="6.42578125" style="3" customWidth="1"/>
    <col min="7175" max="7175" width="52.7109375" style="3" customWidth="1"/>
    <col min="7176" max="7176" width="15.7109375" style="3" customWidth="1"/>
    <col min="7177" max="7178" width="16.7109375" style="3" customWidth="1"/>
    <col min="7179" max="7179" width="10.7109375" style="3" customWidth="1"/>
    <col min="7180" max="7180" width="5.7109375" style="3" customWidth="1"/>
    <col min="7181" max="7428" width="0" style="3" hidden="1"/>
    <col min="7429" max="7429" width="5.7109375" style="3" customWidth="1"/>
    <col min="7430" max="7430" width="6.42578125" style="3" customWidth="1"/>
    <col min="7431" max="7431" width="52.7109375" style="3" customWidth="1"/>
    <col min="7432" max="7432" width="15.7109375" style="3" customWidth="1"/>
    <col min="7433" max="7434" width="16.7109375" style="3" customWidth="1"/>
    <col min="7435" max="7435" width="10.7109375" style="3" customWidth="1"/>
    <col min="7436" max="7436" width="5.7109375" style="3" customWidth="1"/>
    <col min="7437" max="7684" width="0" style="3" hidden="1"/>
    <col min="7685" max="7685" width="5.7109375" style="3" customWidth="1"/>
    <col min="7686" max="7686" width="6.42578125" style="3" customWidth="1"/>
    <col min="7687" max="7687" width="52.7109375" style="3" customWidth="1"/>
    <col min="7688" max="7688" width="15.7109375" style="3" customWidth="1"/>
    <col min="7689" max="7690" width="16.7109375" style="3" customWidth="1"/>
    <col min="7691" max="7691" width="10.7109375" style="3" customWidth="1"/>
    <col min="7692" max="7692" width="5.7109375" style="3" customWidth="1"/>
    <col min="7693" max="7940" width="0" style="3" hidden="1"/>
    <col min="7941" max="7941" width="5.7109375" style="3" customWidth="1"/>
    <col min="7942" max="7942" width="6.42578125" style="3" customWidth="1"/>
    <col min="7943" max="7943" width="52.7109375" style="3" customWidth="1"/>
    <col min="7944" max="7944" width="15.7109375" style="3" customWidth="1"/>
    <col min="7945" max="7946" width="16.7109375" style="3" customWidth="1"/>
    <col min="7947" max="7947" width="10.7109375" style="3" customWidth="1"/>
    <col min="7948" max="7948" width="5.7109375" style="3" customWidth="1"/>
    <col min="7949" max="8196" width="0" style="3" hidden="1"/>
    <col min="8197" max="8197" width="5.7109375" style="3" customWidth="1"/>
    <col min="8198" max="8198" width="6.42578125" style="3" customWidth="1"/>
    <col min="8199" max="8199" width="52.7109375" style="3" customWidth="1"/>
    <col min="8200" max="8200" width="15.7109375" style="3" customWidth="1"/>
    <col min="8201" max="8202" width="16.7109375" style="3" customWidth="1"/>
    <col min="8203" max="8203" width="10.7109375" style="3" customWidth="1"/>
    <col min="8204" max="8204" width="5.7109375" style="3" customWidth="1"/>
    <col min="8205" max="8452" width="0" style="3" hidden="1"/>
    <col min="8453" max="8453" width="5.7109375" style="3" customWidth="1"/>
    <col min="8454" max="8454" width="6.42578125" style="3" customWidth="1"/>
    <col min="8455" max="8455" width="52.7109375" style="3" customWidth="1"/>
    <col min="8456" max="8456" width="15.7109375" style="3" customWidth="1"/>
    <col min="8457" max="8458" width="16.7109375" style="3" customWidth="1"/>
    <col min="8459" max="8459" width="10.7109375" style="3" customWidth="1"/>
    <col min="8460" max="8460" width="5.7109375" style="3" customWidth="1"/>
    <col min="8461" max="8708" width="0" style="3" hidden="1"/>
    <col min="8709" max="8709" width="5.7109375" style="3" customWidth="1"/>
    <col min="8710" max="8710" width="6.42578125" style="3" customWidth="1"/>
    <col min="8711" max="8711" width="52.7109375" style="3" customWidth="1"/>
    <col min="8712" max="8712" width="15.7109375" style="3" customWidth="1"/>
    <col min="8713" max="8714" width="16.7109375" style="3" customWidth="1"/>
    <col min="8715" max="8715" width="10.7109375" style="3" customWidth="1"/>
    <col min="8716" max="8716" width="5.7109375" style="3" customWidth="1"/>
    <col min="8717" max="8964" width="0" style="3" hidden="1"/>
    <col min="8965" max="8965" width="5.7109375" style="3" customWidth="1"/>
    <col min="8966" max="8966" width="6.42578125" style="3" customWidth="1"/>
    <col min="8967" max="8967" width="52.7109375" style="3" customWidth="1"/>
    <col min="8968" max="8968" width="15.7109375" style="3" customWidth="1"/>
    <col min="8969" max="8970" width="16.7109375" style="3" customWidth="1"/>
    <col min="8971" max="8971" width="10.7109375" style="3" customWidth="1"/>
    <col min="8972" max="8972" width="5.7109375" style="3" customWidth="1"/>
    <col min="8973" max="9220" width="0" style="3" hidden="1"/>
    <col min="9221" max="9221" width="5.7109375" style="3" customWidth="1"/>
    <col min="9222" max="9222" width="6.42578125" style="3" customWidth="1"/>
    <col min="9223" max="9223" width="52.7109375" style="3" customWidth="1"/>
    <col min="9224" max="9224" width="15.7109375" style="3" customWidth="1"/>
    <col min="9225" max="9226" width="16.7109375" style="3" customWidth="1"/>
    <col min="9227" max="9227" width="10.7109375" style="3" customWidth="1"/>
    <col min="9228" max="9228" width="5.7109375" style="3" customWidth="1"/>
    <col min="9229" max="9476" width="0" style="3" hidden="1"/>
    <col min="9477" max="9477" width="5.7109375" style="3" customWidth="1"/>
    <col min="9478" max="9478" width="6.42578125" style="3" customWidth="1"/>
    <col min="9479" max="9479" width="52.7109375" style="3" customWidth="1"/>
    <col min="9480" max="9480" width="15.7109375" style="3" customWidth="1"/>
    <col min="9481" max="9482" width="16.7109375" style="3" customWidth="1"/>
    <col min="9483" max="9483" width="10.7109375" style="3" customWidth="1"/>
    <col min="9484" max="9484" width="5.7109375" style="3" customWidth="1"/>
    <col min="9485" max="9732" width="0" style="3" hidden="1"/>
    <col min="9733" max="9733" width="5.7109375" style="3" customWidth="1"/>
    <col min="9734" max="9734" width="6.42578125" style="3" customWidth="1"/>
    <col min="9735" max="9735" width="52.7109375" style="3" customWidth="1"/>
    <col min="9736" max="9736" width="15.7109375" style="3" customWidth="1"/>
    <col min="9737" max="9738" width="16.7109375" style="3" customWidth="1"/>
    <col min="9739" max="9739" width="10.7109375" style="3" customWidth="1"/>
    <col min="9740" max="9740" width="5.7109375" style="3" customWidth="1"/>
    <col min="9741" max="9988" width="0" style="3" hidden="1"/>
    <col min="9989" max="9989" width="5.7109375" style="3" customWidth="1"/>
    <col min="9990" max="9990" width="6.42578125" style="3" customWidth="1"/>
    <col min="9991" max="9991" width="52.7109375" style="3" customWidth="1"/>
    <col min="9992" max="9992" width="15.7109375" style="3" customWidth="1"/>
    <col min="9993" max="9994" width="16.7109375" style="3" customWidth="1"/>
    <col min="9995" max="9995" width="10.7109375" style="3" customWidth="1"/>
    <col min="9996" max="9996" width="5.7109375" style="3" customWidth="1"/>
    <col min="9997" max="10244" width="0" style="3" hidden="1"/>
    <col min="10245" max="10245" width="5.7109375" style="3" customWidth="1"/>
    <col min="10246" max="10246" width="6.42578125" style="3" customWidth="1"/>
    <col min="10247" max="10247" width="52.7109375" style="3" customWidth="1"/>
    <col min="10248" max="10248" width="15.7109375" style="3" customWidth="1"/>
    <col min="10249" max="10250" width="16.7109375" style="3" customWidth="1"/>
    <col min="10251" max="10251" width="10.7109375" style="3" customWidth="1"/>
    <col min="10252" max="10252" width="5.7109375" style="3" customWidth="1"/>
    <col min="10253" max="10500" width="0" style="3" hidden="1"/>
    <col min="10501" max="10501" width="5.7109375" style="3" customWidth="1"/>
    <col min="10502" max="10502" width="6.42578125" style="3" customWidth="1"/>
    <col min="10503" max="10503" width="52.7109375" style="3" customWidth="1"/>
    <col min="10504" max="10504" width="15.7109375" style="3" customWidth="1"/>
    <col min="10505" max="10506" width="16.7109375" style="3" customWidth="1"/>
    <col min="10507" max="10507" width="10.7109375" style="3" customWidth="1"/>
    <col min="10508" max="10508" width="5.7109375" style="3" customWidth="1"/>
    <col min="10509" max="10756" width="0" style="3" hidden="1"/>
    <col min="10757" max="10757" width="5.7109375" style="3" customWidth="1"/>
    <col min="10758" max="10758" width="6.42578125" style="3" customWidth="1"/>
    <col min="10759" max="10759" width="52.7109375" style="3" customWidth="1"/>
    <col min="10760" max="10760" width="15.7109375" style="3" customWidth="1"/>
    <col min="10761" max="10762" width="16.7109375" style="3" customWidth="1"/>
    <col min="10763" max="10763" width="10.7109375" style="3" customWidth="1"/>
    <col min="10764" max="10764" width="5.7109375" style="3" customWidth="1"/>
    <col min="10765" max="11012" width="0" style="3" hidden="1"/>
    <col min="11013" max="11013" width="5.7109375" style="3" customWidth="1"/>
    <col min="11014" max="11014" width="6.42578125" style="3" customWidth="1"/>
    <col min="11015" max="11015" width="52.7109375" style="3" customWidth="1"/>
    <col min="11016" max="11016" width="15.7109375" style="3" customWidth="1"/>
    <col min="11017" max="11018" width="16.7109375" style="3" customWidth="1"/>
    <col min="11019" max="11019" width="10.7109375" style="3" customWidth="1"/>
    <col min="11020" max="11020" width="5.7109375" style="3" customWidth="1"/>
    <col min="11021" max="11268" width="0" style="3" hidden="1"/>
    <col min="11269" max="11269" width="5.7109375" style="3" customWidth="1"/>
    <col min="11270" max="11270" width="6.42578125" style="3" customWidth="1"/>
    <col min="11271" max="11271" width="52.7109375" style="3" customWidth="1"/>
    <col min="11272" max="11272" width="15.7109375" style="3" customWidth="1"/>
    <col min="11273" max="11274" width="16.7109375" style="3" customWidth="1"/>
    <col min="11275" max="11275" width="10.7109375" style="3" customWidth="1"/>
    <col min="11276" max="11276" width="5.7109375" style="3" customWidth="1"/>
    <col min="11277" max="11524" width="0" style="3" hidden="1"/>
    <col min="11525" max="11525" width="5.7109375" style="3" customWidth="1"/>
    <col min="11526" max="11526" width="6.42578125" style="3" customWidth="1"/>
    <col min="11527" max="11527" width="52.7109375" style="3" customWidth="1"/>
    <col min="11528" max="11528" width="15.7109375" style="3" customWidth="1"/>
    <col min="11529" max="11530" width="16.7109375" style="3" customWidth="1"/>
    <col min="11531" max="11531" width="10.7109375" style="3" customWidth="1"/>
    <col min="11532" max="11532" width="5.7109375" style="3" customWidth="1"/>
    <col min="11533" max="11780" width="0" style="3" hidden="1"/>
    <col min="11781" max="11781" width="5.7109375" style="3" customWidth="1"/>
    <col min="11782" max="11782" width="6.42578125" style="3" customWidth="1"/>
    <col min="11783" max="11783" width="52.7109375" style="3" customWidth="1"/>
    <col min="11784" max="11784" width="15.7109375" style="3" customWidth="1"/>
    <col min="11785" max="11786" width="16.7109375" style="3" customWidth="1"/>
    <col min="11787" max="11787" width="10.7109375" style="3" customWidth="1"/>
    <col min="11788" max="11788" width="5.7109375" style="3" customWidth="1"/>
    <col min="11789" max="12036" width="0" style="3" hidden="1"/>
    <col min="12037" max="12037" width="5.7109375" style="3" customWidth="1"/>
    <col min="12038" max="12038" width="6.42578125" style="3" customWidth="1"/>
    <col min="12039" max="12039" width="52.7109375" style="3" customWidth="1"/>
    <col min="12040" max="12040" width="15.7109375" style="3" customWidth="1"/>
    <col min="12041" max="12042" width="16.7109375" style="3" customWidth="1"/>
    <col min="12043" max="12043" width="10.7109375" style="3" customWidth="1"/>
    <col min="12044" max="12044" width="5.7109375" style="3" customWidth="1"/>
    <col min="12045" max="12292" width="0" style="3" hidden="1"/>
    <col min="12293" max="12293" width="5.7109375" style="3" customWidth="1"/>
    <col min="12294" max="12294" width="6.42578125" style="3" customWidth="1"/>
    <col min="12295" max="12295" width="52.7109375" style="3" customWidth="1"/>
    <col min="12296" max="12296" width="15.7109375" style="3" customWidth="1"/>
    <col min="12297" max="12298" width="16.7109375" style="3" customWidth="1"/>
    <col min="12299" max="12299" width="10.7109375" style="3" customWidth="1"/>
    <col min="12300" max="12300" width="5.7109375" style="3" customWidth="1"/>
    <col min="12301" max="12548" width="0" style="3" hidden="1"/>
    <col min="12549" max="12549" width="5.7109375" style="3" customWidth="1"/>
    <col min="12550" max="12550" width="6.42578125" style="3" customWidth="1"/>
    <col min="12551" max="12551" width="52.7109375" style="3" customWidth="1"/>
    <col min="12552" max="12552" width="15.7109375" style="3" customWidth="1"/>
    <col min="12553" max="12554" width="16.7109375" style="3" customWidth="1"/>
    <col min="12555" max="12555" width="10.7109375" style="3" customWidth="1"/>
    <col min="12556" max="12556" width="5.7109375" style="3" customWidth="1"/>
    <col min="12557" max="12804" width="0" style="3" hidden="1"/>
    <col min="12805" max="12805" width="5.7109375" style="3" customWidth="1"/>
    <col min="12806" max="12806" width="6.42578125" style="3" customWidth="1"/>
    <col min="12807" max="12807" width="52.7109375" style="3" customWidth="1"/>
    <col min="12808" max="12808" width="15.7109375" style="3" customWidth="1"/>
    <col min="12809" max="12810" width="16.7109375" style="3" customWidth="1"/>
    <col min="12811" max="12811" width="10.7109375" style="3" customWidth="1"/>
    <col min="12812" max="12812" width="5.7109375" style="3" customWidth="1"/>
    <col min="12813" max="13060" width="0" style="3" hidden="1"/>
    <col min="13061" max="13061" width="5.7109375" style="3" customWidth="1"/>
    <col min="13062" max="13062" width="6.42578125" style="3" customWidth="1"/>
    <col min="13063" max="13063" width="52.7109375" style="3" customWidth="1"/>
    <col min="13064" max="13064" width="15.7109375" style="3" customWidth="1"/>
    <col min="13065" max="13066" width="16.7109375" style="3" customWidth="1"/>
    <col min="13067" max="13067" width="10.7109375" style="3" customWidth="1"/>
    <col min="13068" max="13068" width="5.7109375" style="3" customWidth="1"/>
    <col min="13069" max="13316" width="0" style="3" hidden="1"/>
    <col min="13317" max="13317" width="5.7109375" style="3" customWidth="1"/>
    <col min="13318" max="13318" width="6.42578125" style="3" customWidth="1"/>
    <col min="13319" max="13319" width="52.7109375" style="3" customWidth="1"/>
    <col min="13320" max="13320" width="15.7109375" style="3" customWidth="1"/>
    <col min="13321" max="13322" width="16.7109375" style="3" customWidth="1"/>
    <col min="13323" max="13323" width="10.7109375" style="3" customWidth="1"/>
    <col min="13324" max="13324" width="5.7109375" style="3" customWidth="1"/>
    <col min="13325" max="13572" width="0" style="3" hidden="1"/>
    <col min="13573" max="13573" width="5.7109375" style="3" customWidth="1"/>
    <col min="13574" max="13574" width="6.42578125" style="3" customWidth="1"/>
    <col min="13575" max="13575" width="52.7109375" style="3" customWidth="1"/>
    <col min="13576" max="13576" width="15.7109375" style="3" customWidth="1"/>
    <col min="13577" max="13578" width="16.7109375" style="3" customWidth="1"/>
    <col min="13579" max="13579" width="10.7109375" style="3" customWidth="1"/>
    <col min="13580" max="13580" width="5.7109375" style="3" customWidth="1"/>
    <col min="13581" max="13828" width="0" style="3" hidden="1"/>
    <col min="13829" max="13829" width="5.7109375" style="3" customWidth="1"/>
    <col min="13830" max="13830" width="6.42578125" style="3" customWidth="1"/>
    <col min="13831" max="13831" width="52.7109375" style="3" customWidth="1"/>
    <col min="13832" max="13832" width="15.7109375" style="3" customWidth="1"/>
    <col min="13833" max="13834" width="16.7109375" style="3" customWidth="1"/>
    <col min="13835" max="13835" width="10.7109375" style="3" customWidth="1"/>
    <col min="13836" max="13836" width="5.7109375" style="3" customWidth="1"/>
    <col min="13837" max="14084" width="0" style="3" hidden="1"/>
    <col min="14085" max="14085" width="5.7109375" style="3" customWidth="1"/>
    <col min="14086" max="14086" width="6.42578125" style="3" customWidth="1"/>
    <col min="14087" max="14087" width="52.7109375" style="3" customWidth="1"/>
    <col min="14088" max="14088" width="15.7109375" style="3" customWidth="1"/>
    <col min="14089" max="14090" width="16.7109375" style="3" customWidth="1"/>
    <col min="14091" max="14091" width="10.7109375" style="3" customWidth="1"/>
    <col min="14092" max="14092" width="5.7109375" style="3" customWidth="1"/>
    <col min="14093" max="14340" width="0" style="3" hidden="1"/>
    <col min="14341" max="14341" width="5.7109375" style="3" customWidth="1"/>
    <col min="14342" max="14342" width="6.42578125" style="3" customWidth="1"/>
    <col min="14343" max="14343" width="52.7109375" style="3" customWidth="1"/>
    <col min="14344" max="14344" width="15.7109375" style="3" customWidth="1"/>
    <col min="14345" max="14346" width="16.7109375" style="3" customWidth="1"/>
    <col min="14347" max="14347" width="10.7109375" style="3" customWidth="1"/>
    <col min="14348" max="14348" width="5.7109375" style="3" customWidth="1"/>
    <col min="14349" max="14596" width="0" style="3" hidden="1"/>
    <col min="14597" max="14597" width="5.7109375" style="3" customWidth="1"/>
    <col min="14598" max="14598" width="6.42578125" style="3" customWidth="1"/>
    <col min="14599" max="14599" width="52.7109375" style="3" customWidth="1"/>
    <col min="14600" max="14600" width="15.7109375" style="3" customWidth="1"/>
    <col min="14601" max="14602" width="16.7109375" style="3" customWidth="1"/>
    <col min="14603" max="14603" width="10.7109375" style="3" customWidth="1"/>
    <col min="14604" max="14604" width="5.7109375" style="3" customWidth="1"/>
    <col min="14605" max="14852" width="0" style="3" hidden="1"/>
    <col min="14853" max="14853" width="5.7109375" style="3" customWidth="1"/>
    <col min="14854" max="14854" width="6.42578125" style="3" customWidth="1"/>
    <col min="14855" max="14855" width="52.7109375" style="3" customWidth="1"/>
    <col min="14856" max="14856" width="15.7109375" style="3" customWidth="1"/>
    <col min="14857" max="14858" width="16.7109375" style="3" customWidth="1"/>
    <col min="14859" max="14859" width="10.7109375" style="3" customWidth="1"/>
    <col min="14860" max="14860" width="5.7109375" style="3" customWidth="1"/>
    <col min="14861" max="15108" width="0" style="3" hidden="1"/>
    <col min="15109" max="15109" width="5.7109375" style="3" customWidth="1"/>
    <col min="15110" max="15110" width="6.42578125" style="3" customWidth="1"/>
    <col min="15111" max="15111" width="52.7109375" style="3" customWidth="1"/>
    <col min="15112" max="15112" width="15.7109375" style="3" customWidth="1"/>
    <col min="15113" max="15114" width="16.7109375" style="3" customWidth="1"/>
    <col min="15115" max="15115" width="10.7109375" style="3" customWidth="1"/>
    <col min="15116" max="15116" width="5.7109375" style="3" customWidth="1"/>
    <col min="15117" max="15364" width="0" style="3" hidden="1"/>
    <col min="15365" max="15365" width="5.7109375" style="3" customWidth="1"/>
    <col min="15366" max="15366" width="6.42578125" style="3" customWidth="1"/>
    <col min="15367" max="15367" width="52.7109375" style="3" customWidth="1"/>
    <col min="15368" max="15368" width="15.7109375" style="3" customWidth="1"/>
    <col min="15369" max="15370" width="16.7109375" style="3" customWidth="1"/>
    <col min="15371" max="15371" width="10.7109375" style="3" customWidth="1"/>
    <col min="15372" max="15372" width="5.7109375" style="3" customWidth="1"/>
    <col min="15373" max="15620" width="0" style="3" hidden="1"/>
    <col min="15621" max="15621" width="5.7109375" style="3" customWidth="1"/>
    <col min="15622" max="15622" width="6.42578125" style="3" customWidth="1"/>
    <col min="15623" max="15623" width="52.7109375" style="3" customWidth="1"/>
    <col min="15624" max="15624" width="15.7109375" style="3" customWidth="1"/>
    <col min="15625" max="15626" width="16.7109375" style="3" customWidth="1"/>
    <col min="15627" max="15627" width="10.7109375" style="3" customWidth="1"/>
    <col min="15628" max="15628" width="5.7109375" style="3" customWidth="1"/>
    <col min="15629" max="15876" width="0" style="3" hidden="1"/>
    <col min="15877" max="15877" width="5.7109375" style="3" customWidth="1"/>
    <col min="15878" max="15878" width="6.42578125" style="3" customWidth="1"/>
    <col min="15879" max="15879" width="52.7109375" style="3" customWidth="1"/>
    <col min="15880" max="15880" width="15.7109375" style="3" customWidth="1"/>
    <col min="15881" max="15882" width="16.7109375" style="3" customWidth="1"/>
    <col min="15883" max="15883" width="10.7109375" style="3" customWidth="1"/>
    <col min="15884" max="15884" width="5.7109375" style="3" customWidth="1"/>
    <col min="15885" max="16384" width="0" style="3" hidden="1"/>
  </cols>
  <sheetData>
    <row r="1" spans="1:6" ht="16.5" x14ac:dyDescent="0.3">
      <c r="A1" s="1"/>
      <c r="B1" s="2"/>
      <c r="C1" s="1"/>
      <c r="D1" s="1"/>
      <c r="E1" s="1"/>
      <c r="F1" s="1"/>
    </row>
    <row r="2" spans="1:6" ht="16.5" x14ac:dyDescent="0.3">
      <c r="A2" s="1"/>
      <c r="B2" s="2"/>
      <c r="C2" s="1"/>
      <c r="D2" s="1"/>
      <c r="E2" s="1"/>
      <c r="F2" s="1"/>
    </row>
    <row r="3" spans="1:6" ht="17.25" thickBot="1" x14ac:dyDescent="0.35">
      <c r="A3" s="1"/>
      <c r="B3" s="2"/>
      <c r="C3" s="1"/>
      <c r="D3" s="1"/>
      <c r="E3" s="1"/>
      <c r="F3" s="1"/>
    </row>
    <row r="4" spans="1:6" ht="17.25" x14ac:dyDescent="0.3">
      <c r="A4" s="1"/>
      <c r="B4" s="4" t="s">
        <v>0</v>
      </c>
      <c r="C4" s="5"/>
      <c r="D4" s="5"/>
      <c r="E4" s="5"/>
      <c r="F4" s="6"/>
    </row>
    <row r="5" spans="1:6" ht="51.75" customHeight="1" x14ac:dyDescent="0.3">
      <c r="A5" s="1"/>
      <c r="B5" s="298" t="s">
        <v>1</v>
      </c>
      <c r="C5" s="299"/>
      <c r="D5" s="299"/>
      <c r="E5" s="299"/>
      <c r="F5" s="300"/>
    </row>
    <row r="6" spans="1:6" ht="42" customHeight="1" x14ac:dyDescent="0.3">
      <c r="A6" s="1"/>
      <c r="B6" s="301" t="s">
        <v>2</v>
      </c>
      <c r="C6" s="302"/>
      <c r="D6" s="302"/>
      <c r="E6" s="302"/>
      <c r="F6" s="303"/>
    </row>
    <row r="7" spans="1:6" ht="16.5" x14ac:dyDescent="0.3">
      <c r="A7" s="1"/>
      <c r="B7" s="284" t="s">
        <v>3</v>
      </c>
      <c r="C7" s="285"/>
      <c r="D7" s="285"/>
      <c r="E7" s="285"/>
      <c r="F7" s="286"/>
    </row>
    <row r="8" spans="1:6" ht="16.5" x14ac:dyDescent="0.3">
      <c r="A8" s="1"/>
      <c r="B8" s="284" t="s">
        <v>4</v>
      </c>
      <c r="C8" s="285"/>
      <c r="D8" s="285"/>
      <c r="E8" s="285"/>
      <c r="F8" s="286"/>
    </row>
    <row r="9" spans="1:6" ht="16.5" x14ac:dyDescent="0.3">
      <c r="A9" s="1"/>
      <c r="B9" s="284" t="s">
        <v>5</v>
      </c>
      <c r="C9" s="285"/>
      <c r="D9" s="285"/>
      <c r="E9" s="285"/>
      <c r="F9" s="286"/>
    </row>
    <row r="10" spans="1:6" ht="41.25" customHeight="1" x14ac:dyDescent="0.3">
      <c r="A10" s="1"/>
      <c r="B10" s="284" t="s">
        <v>6</v>
      </c>
      <c r="C10" s="285"/>
      <c r="D10" s="285"/>
      <c r="E10" s="285"/>
      <c r="F10" s="286"/>
    </row>
    <row r="11" spans="1:6" ht="16.5" x14ac:dyDescent="0.3">
      <c r="A11" s="1"/>
      <c r="B11" s="284" t="s">
        <v>7</v>
      </c>
      <c r="C11" s="285"/>
      <c r="D11" s="285"/>
      <c r="E11" s="285"/>
      <c r="F11" s="286"/>
    </row>
    <row r="12" spans="1:6" ht="17.25" thickBot="1" x14ac:dyDescent="0.35">
      <c r="A12" s="1"/>
      <c r="B12" s="287" t="s">
        <v>8</v>
      </c>
      <c r="C12" s="288"/>
      <c r="D12" s="288"/>
      <c r="E12" s="288"/>
      <c r="F12" s="289"/>
    </row>
    <row r="13" spans="1:6" ht="16.5" x14ac:dyDescent="0.3">
      <c r="A13" s="1"/>
      <c r="B13" s="1"/>
      <c r="C13" s="7"/>
      <c r="D13" s="7"/>
      <c r="E13" s="7"/>
      <c r="F13" s="7"/>
    </row>
    <row r="14" spans="1:6" ht="17.25" thickBot="1" x14ac:dyDescent="0.35">
      <c r="A14" s="1"/>
      <c r="B14" s="8" t="s">
        <v>9</v>
      </c>
      <c r="C14" s="1"/>
      <c r="D14" s="1"/>
      <c r="E14" s="1"/>
      <c r="F14" s="9"/>
    </row>
    <row r="15" spans="1:6" ht="17.25" thickBot="1" x14ac:dyDescent="0.35">
      <c r="A15" s="1"/>
      <c r="B15" s="10"/>
      <c r="C15" s="1" t="s">
        <v>10</v>
      </c>
      <c r="D15" s="1"/>
      <c r="E15" s="1"/>
      <c r="F15" s="1"/>
    </row>
    <row r="16" spans="1:6" ht="17.25" thickBot="1" x14ac:dyDescent="0.35">
      <c r="A16" s="1"/>
      <c r="B16" s="11"/>
      <c r="C16" s="1" t="s">
        <v>11</v>
      </c>
      <c r="D16" s="12"/>
      <c r="E16" s="1"/>
      <c r="F16" s="13"/>
    </row>
    <row r="17" spans="1:6" ht="17.25" thickBot="1" x14ac:dyDescent="0.35">
      <c r="A17" s="1"/>
      <c r="B17" s="14"/>
      <c r="C17" s="1"/>
      <c r="D17" s="12"/>
      <c r="E17" s="1"/>
      <c r="F17" s="13" t="s">
        <v>12</v>
      </c>
    </row>
    <row r="18" spans="1:6" ht="57" customHeight="1" thickBot="1" x14ac:dyDescent="0.35">
      <c r="A18" s="1"/>
      <c r="B18" s="290" t="s">
        <v>13</v>
      </c>
      <c r="C18" s="291"/>
      <c r="D18" s="291"/>
      <c r="E18" s="291"/>
      <c r="F18" s="292"/>
    </row>
    <row r="19" spans="1:6" ht="16.350000000000001" customHeight="1" thickBot="1" x14ac:dyDescent="0.35">
      <c r="A19" s="1"/>
      <c r="B19" s="15"/>
      <c r="C19" s="16" t="s">
        <v>14</v>
      </c>
      <c r="D19" s="293" t="s">
        <v>248</v>
      </c>
      <c r="E19" s="294"/>
      <c r="F19" s="17"/>
    </row>
    <row r="20" spans="1:6" ht="8.25" customHeight="1" thickBot="1" x14ac:dyDescent="0.35">
      <c r="A20" s="1"/>
      <c r="B20" s="18"/>
      <c r="C20" s="19"/>
      <c r="D20" s="20"/>
      <c r="E20" s="21"/>
      <c r="F20" s="22"/>
    </row>
    <row r="21" spans="1:6" ht="16.5" x14ac:dyDescent="0.3">
      <c r="A21" s="1"/>
      <c r="B21" s="23"/>
      <c r="C21" s="23"/>
      <c r="D21" s="23"/>
      <c r="E21" s="23"/>
      <c r="F21" s="23"/>
    </row>
    <row r="22" spans="1:6" ht="17.25" thickBot="1" x14ac:dyDescent="0.35">
      <c r="A22" s="1"/>
      <c r="B22" s="24" t="s">
        <v>15</v>
      </c>
      <c r="C22" s="1"/>
      <c r="D22" s="1"/>
      <c r="E22" s="1"/>
      <c r="F22" s="1"/>
    </row>
    <row r="23" spans="1:6" ht="18" customHeight="1" x14ac:dyDescent="0.3">
      <c r="A23" s="1"/>
      <c r="B23" s="274" t="s">
        <v>16</v>
      </c>
      <c r="C23" s="25" t="s">
        <v>17</v>
      </c>
      <c r="D23" s="295" t="s">
        <v>18</v>
      </c>
      <c r="E23" s="296"/>
      <c r="F23" s="297"/>
    </row>
    <row r="24" spans="1:6" ht="18" customHeight="1" x14ac:dyDescent="0.3">
      <c r="A24" s="1"/>
      <c r="B24" s="274"/>
      <c r="C24" s="25" t="s">
        <v>19</v>
      </c>
      <c r="D24" s="275">
        <v>49455842</v>
      </c>
      <c r="E24" s="276"/>
      <c r="F24" s="277"/>
    </row>
    <row r="25" spans="1:6" ht="18" customHeight="1" x14ac:dyDescent="0.3">
      <c r="A25" s="1"/>
      <c r="B25" s="274" t="s">
        <v>20</v>
      </c>
      <c r="C25" s="25" t="s">
        <v>21</v>
      </c>
      <c r="D25" s="275" t="s">
        <v>18</v>
      </c>
      <c r="E25" s="276"/>
      <c r="F25" s="277"/>
    </row>
    <row r="26" spans="1:6" ht="18" customHeight="1" x14ac:dyDescent="0.3">
      <c r="A26" s="1"/>
      <c r="B26" s="274"/>
      <c r="C26" s="25" t="s">
        <v>22</v>
      </c>
      <c r="D26" s="275">
        <v>49455842</v>
      </c>
      <c r="E26" s="276"/>
      <c r="F26" s="277"/>
    </row>
    <row r="27" spans="1:6" ht="18" customHeight="1" x14ac:dyDescent="0.3">
      <c r="A27" s="1"/>
      <c r="B27" s="274" t="s">
        <v>23</v>
      </c>
      <c r="C27" s="25" t="s">
        <v>24</v>
      </c>
      <c r="D27" s="278" t="s">
        <v>25</v>
      </c>
      <c r="E27" s="279"/>
      <c r="F27" s="280"/>
    </row>
    <row r="28" spans="1:6" ht="18" customHeight="1" x14ac:dyDescent="0.3">
      <c r="A28" s="1"/>
      <c r="B28" s="274"/>
      <c r="C28" s="25" t="s">
        <v>26</v>
      </c>
      <c r="D28" s="281" t="s">
        <v>25</v>
      </c>
      <c r="E28" s="282"/>
      <c r="F28" s="283"/>
    </row>
    <row r="29" spans="1:6" ht="18" customHeight="1" x14ac:dyDescent="0.3">
      <c r="A29" s="1"/>
      <c r="B29" s="26" t="s">
        <v>27</v>
      </c>
      <c r="C29" s="25" t="s">
        <v>28</v>
      </c>
      <c r="D29" s="266" t="s">
        <v>29</v>
      </c>
      <c r="E29" s="267"/>
      <c r="F29" s="268"/>
    </row>
    <row r="30" spans="1:6" ht="18" customHeight="1" thickBot="1" x14ac:dyDescent="0.35">
      <c r="A30" s="1"/>
      <c r="B30" s="26" t="s">
        <v>30</v>
      </c>
      <c r="C30" s="25" t="s">
        <v>31</v>
      </c>
      <c r="D30" s="269">
        <v>1</v>
      </c>
      <c r="E30" s="270"/>
      <c r="F30" s="271"/>
    </row>
    <row r="31" spans="1:6" ht="9" customHeight="1" thickBot="1" x14ac:dyDescent="0.35">
      <c r="A31" s="1"/>
      <c r="B31" s="1"/>
      <c r="C31" s="1"/>
      <c r="D31" s="1"/>
      <c r="E31" s="1"/>
      <c r="F31" s="1"/>
    </row>
    <row r="32" spans="1:6" ht="16.5" x14ac:dyDescent="0.3">
      <c r="A32" s="1"/>
      <c r="B32" s="26"/>
      <c r="C32" s="27"/>
      <c r="D32" s="28"/>
      <c r="E32" s="29" t="s">
        <v>32</v>
      </c>
      <c r="F32" s="30" t="s">
        <v>33</v>
      </c>
    </row>
    <row r="33" spans="1:6" ht="24" customHeight="1" x14ac:dyDescent="0.3">
      <c r="A33" s="1"/>
      <c r="B33" s="26" t="s">
        <v>34</v>
      </c>
      <c r="C33" s="25" t="s">
        <v>35</v>
      </c>
      <c r="D33" s="28"/>
      <c r="E33" s="31" t="s">
        <v>36</v>
      </c>
      <c r="F33" s="32" t="s">
        <v>36</v>
      </c>
    </row>
    <row r="34" spans="1:6" ht="24" customHeight="1" x14ac:dyDescent="0.3">
      <c r="A34" s="1"/>
      <c r="B34" s="26" t="s">
        <v>37</v>
      </c>
      <c r="C34" s="272" t="s">
        <v>38</v>
      </c>
      <c r="D34" s="272"/>
      <c r="E34" s="33"/>
      <c r="F34" s="34"/>
    </row>
    <row r="35" spans="1:6" ht="24" customHeight="1" x14ac:dyDescent="0.3">
      <c r="A35" s="1"/>
      <c r="B35" s="26" t="s">
        <v>39</v>
      </c>
      <c r="C35" s="272" t="s">
        <v>40</v>
      </c>
      <c r="D35" s="272"/>
      <c r="E35" s="35"/>
      <c r="F35" s="36"/>
    </row>
    <row r="36" spans="1:6" ht="24" customHeight="1" thickBot="1" x14ac:dyDescent="0.35">
      <c r="A36" s="1"/>
      <c r="B36" s="26" t="s">
        <v>41</v>
      </c>
      <c r="C36" s="272" t="s">
        <v>42</v>
      </c>
      <c r="D36" s="272"/>
      <c r="E36" s="37">
        <v>3589.1789899999903</v>
      </c>
      <c r="F36" s="38">
        <v>3538.6516499999998</v>
      </c>
    </row>
    <row r="37" spans="1:6" ht="17.25" x14ac:dyDescent="0.3">
      <c r="A37" s="1"/>
      <c r="B37" s="39"/>
      <c r="C37" s="1"/>
      <c r="D37" s="1"/>
      <c r="E37" s="1"/>
      <c r="F37" s="1"/>
    </row>
    <row r="38" spans="1:6" ht="39.75" customHeight="1" thickBot="1" x14ac:dyDescent="0.35">
      <c r="A38" s="1"/>
      <c r="B38" s="273" t="s">
        <v>43</v>
      </c>
      <c r="C38" s="273"/>
      <c r="D38" s="273"/>
      <c r="E38" s="273"/>
      <c r="F38" s="273"/>
    </row>
    <row r="39" spans="1:6" ht="26.25" customHeight="1" x14ac:dyDescent="0.3">
      <c r="A39" s="1"/>
      <c r="B39" s="261" t="s">
        <v>44</v>
      </c>
      <c r="C39" s="263" t="s">
        <v>45</v>
      </c>
      <c r="D39" s="248" t="s">
        <v>46</v>
      </c>
      <c r="E39" s="40" t="s">
        <v>32</v>
      </c>
      <c r="F39" s="41" t="s">
        <v>33</v>
      </c>
    </row>
    <row r="40" spans="1:6" ht="16.5" x14ac:dyDescent="0.3">
      <c r="A40" s="1"/>
      <c r="B40" s="262"/>
      <c r="C40" s="240"/>
      <c r="D40" s="249"/>
      <c r="E40" s="42">
        <v>2024</v>
      </c>
      <c r="F40" s="44">
        <v>2024</v>
      </c>
    </row>
    <row r="41" spans="1:6" ht="16.5" x14ac:dyDescent="0.3">
      <c r="A41" s="1"/>
      <c r="B41" s="262"/>
      <c r="C41" s="240"/>
      <c r="D41" s="249"/>
      <c r="E41" s="42" t="s">
        <v>47</v>
      </c>
      <c r="F41" s="44" t="s">
        <v>47</v>
      </c>
    </row>
    <row r="42" spans="1:6" s="49" customFormat="1" ht="12.75" thickBot="1" x14ac:dyDescent="0.25">
      <c r="A42" s="45"/>
      <c r="B42" s="46">
        <v>1</v>
      </c>
      <c r="C42" s="47">
        <v>2</v>
      </c>
      <c r="D42" s="47" t="s">
        <v>48</v>
      </c>
      <c r="E42" s="47">
        <v>3</v>
      </c>
      <c r="F42" s="48">
        <v>4</v>
      </c>
    </row>
    <row r="43" spans="1:6" ht="16.5" x14ac:dyDescent="0.3">
      <c r="A43" s="1"/>
      <c r="B43" s="50" t="s">
        <v>49</v>
      </c>
      <c r="C43" s="51" t="s">
        <v>50</v>
      </c>
      <c r="D43" s="52" t="s">
        <v>51</v>
      </c>
      <c r="E43" s="53">
        <f>+E44+E45+E46+E47</f>
        <v>11.895</v>
      </c>
      <c r="F43" s="54">
        <f>+F44+F45+F46+F47</f>
        <v>7.2874999999999996</v>
      </c>
    </row>
    <row r="44" spans="1:6" ht="17.100000000000001" customHeight="1" x14ac:dyDescent="0.3">
      <c r="A44" s="1"/>
      <c r="B44" s="55" t="s">
        <v>52</v>
      </c>
      <c r="C44" s="56" t="s">
        <v>53</v>
      </c>
      <c r="D44" s="57" t="s">
        <v>51</v>
      </c>
      <c r="E44" s="58">
        <v>7.9</v>
      </c>
      <c r="F44" s="59">
        <v>0</v>
      </c>
    </row>
    <row r="45" spans="1:6" ht="17.100000000000001" customHeight="1" x14ac:dyDescent="0.3">
      <c r="A45" s="1"/>
      <c r="B45" s="55" t="s">
        <v>54</v>
      </c>
      <c r="C45" s="56" t="s">
        <v>55</v>
      </c>
      <c r="D45" s="57" t="s">
        <v>51</v>
      </c>
      <c r="E45" s="58">
        <v>0.7</v>
      </c>
      <c r="F45" s="59">
        <v>2.7</v>
      </c>
    </row>
    <row r="46" spans="1:6" ht="17.100000000000001" customHeight="1" x14ac:dyDescent="0.3">
      <c r="A46" s="1"/>
      <c r="B46" s="55" t="s">
        <v>56</v>
      </c>
      <c r="C46" s="56" t="s">
        <v>57</v>
      </c>
      <c r="D46" s="57" t="s">
        <v>51</v>
      </c>
      <c r="E46" s="58">
        <v>0.26500000000000001</v>
      </c>
      <c r="F46" s="59">
        <v>3.5</v>
      </c>
    </row>
    <row r="47" spans="1:6" ht="17.100000000000001" customHeight="1" thickBot="1" x14ac:dyDescent="0.35">
      <c r="A47" s="1"/>
      <c r="B47" s="60" t="s">
        <v>58</v>
      </c>
      <c r="C47" s="61" t="s">
        <v>59</v>
      </c>
      <c r="D47" s="62" t="s">
        <v>51</v>
      </c>
      <c r="E47" s="63">
        <v>3.03</v>
      </c>
      <c r="F47" s="64">
        <v>1.0874999999999999</v>
      </c>
    </row>
    <row r="48" spans="1:6" ht="17.100000000000001" customHeight="1" x14ac:dyDescent="0.3">
      <c r="A48" s="1"/>
      <c r="B48" s="50" t="s">
        <v>60</v>
      </c>
      <c r="C48" s="51" t="s">
        <v>61</v>
      </c>
      <c r="D48" s="52" t="s">
        <v>51</v>
      </c>
      <c r="E48" s="53">
        <f>+E49+E50</f>
        <v>17.47</v>
      </c>
      <c r="F48" s="54">
        <f>+F49+F50</f>
        <v>19.05</v>
      </c>
    </row>
    <row r="49" spans="1:8" ht="17.100000000000001" customHeight="1" x14ac:dyDescent="0.3">
      <c r="A49" s="1"/>
      <c r="B49" s="55" t="s">
        <v>62</v>
      </c>
      <c r="C49" s="56" t="s">
        <v>63</v>
      </c>
      <c r="D49" s="57" t="s">
        <v>51</v>
      </c>
      <c r="E49" s="58">
        <v>17.25</v>
      </c>
      <c r="F49" s="59">
        <v>18.8</v>
      </c>
    </row>
    <row r="50" spans="1:8" ht="17.100000000000001" customHeight="1" thickBot="1" x14ac:dyDescent="0.35">
      <c r="A50" s="1"/>
      <c r="B50" s="60" t="s">
        <v>64</v>
      </c>
      <c r="C50" s="61" t="s">
        <v>65</v>
      </c>
      <c r="D50" s="62" t="s">
        <v>51</v>
      </c>
      <c r="E50" s="63">
        <v>0.22</v>
      </c>
      <c r="F50" s="64">
        <v>0.25</v>
      </c>
    </row>
    <row r="51" spans="1:8" ht="17.100000000000001" customHeight="1" x14ac:dyDescent="0.3">
      <c r="A51" s="1"/>
      <c r="B51" s="50" t="s">
        <v>66</v>
      </c>
      <c r="C51" s="51" t="s">
        <v>67</v>
      </c>
      <c r="D51" s="52" t="s">
        <v>51</v>
      </c>
      <c r="E51" s="53">
        <f>+E52+E53</f>
        <v>0.67</v>
      </c>
      <c r="F51" s="54">
        <f>+F52+F53</f>
        <v>0</v>
      </c>
    </row>
    <row r="52" spans="1:8" ht="17.100000000000001" customHeight="1" x14ac:dyDescent="0.3">
      <c r="A52" s="1"/>
      <c r="B52" s="55" t="s">
        <v>68</v>
      </c>
      <c r="C52" s="56" t="s">
        <v>69</v>
      </c>
      <c r="D52" s="57" t="s">
        <v>51</v>
      </c>
      <c r="E52" s="58">
        <v>0.5</v>
      </c>
      <c r="F52" s="59">
        <v>0</v>
      </c>
    </row>
    <row r="53" spans="1:8" ht="17.100000000000001" customHeight="1" thickBot="1" x14ac:dyDescent="0.35">
      <c r="A53" s="1"/>
      <c r="B53" s="60" t="s">
        <v>70</v>
      </c>
      <c r="C53" s="61" t="s">
        <v>71</v>
      </c>
      <c r="D53" s="62" t="s">
        <v>51</v>
      </c>
      <c r="E53" s="63">
        <v>0.17</v>
      </c>
      <c r="F53" s="64">
        <v>0</v>
      </c>
    </row>
    <row r="54" spans="1:8" ht="17.100000000000001" customHeight="1" x14ac:dyDescent="0.3">
      <c r="A54" s="1"/>
      <c r="B54" s="50" t="s">
        <v>72</v>
      </c>
      <c r="C54" s="51" t="s">
        <v>73</v>
      </c>
      <c r="D54" s="52" t="s">
        <v>51</v>
      </c>
      <c r="E54" s="53">
        <f>+E55+E56+E57+SUMIF(E58,"&gt;=0",E58)</f>
        <v>94.808162350000003</v>
      </c>
      <c r="F54" s="54">
        <f>+F55+F56+F57+SUMIF(F58,"&gt;=0",F58)</f>
        <v>78.399199999999993</v>
      </c>
    </row>
    <row r="55" spans="1:8" ht="17.100000000000001" customHeight="1" x14ac:dyDescent="0.3">
      <c r="A55" s="1"/>
      <c r="B55" s="55" t="s">
        <v>74</v>
      </c>
      <c r="C55" s="56" t="s">
        <v>75</v>
      </c>
      <c r="D55" s="57" t="s">
        <v>51</v>
      </c>
      <c r="E55" s="58">
        <v>0.315</v>
      </c>
      <c r="F55" s="59">
        <v>0.4</v>
      </c>
    </row>
    <row r="56" spans="1:8" ht="17.100000000000001" customHeight="1" x14ac:dyDescent="0.3">
      <c r="A56" s="1"/>
      <c r="B56" s="55" t="s">
        <v>76</v>
      </c>
      <c r="C56" s="65" t="s">
        <v>77</v>
      </c>
      <c r="D56" s="57" t="s">
        <v>51</v>
      </c>
      <c r="E56" s="58">
        <v>16.536054116666669</v>
      </c>
      <c r="F56" s="59">
        <v>9.2240666666666655</v>
      </c>
      <c r="G56" s="66"/>
      <c r="H56" s="66"/>
    </row>
    <row r="57" spans="1:8" ht="17.100000000000001" customHeight="1" x14ac:dyDescent="0.3">
      <c r="A57" s="1"/>
      <c r="B57" s="55" t="s">
        <v>78</v>
      </c>
      <c r="C57" s="56" t="s">
        <v>79</v>
      </c>
      <c r="D57" s="57" t="s">
        <v>51</v>
      </c>
      <c r="E57" s="58">
        <v>27.072108233333335</v>
      </c>
      <c r="F57" s="59">
        <v>9.4481333333333328</v>
      </c>
    </row>
    <row r="58" spans="1:8" ht="17.100000000000001" customHeight="1" thickBot="1" x14ac:dyDescent="0.35">
      <c r="A58" s="1"/>
      <c r="B58" s="60" t="s">
        <v>80</v>
      </c>
      <c r="C58" s="67" t="s">
        <v>81</v>
      </c>
      <c r="D58" s="62" t="s">
        <v>51</v>
      </c>
      <c r="E58" s="68">
        <f>+E112</f>
        <v>50.884999999999998</v>
      </c>
      <c r="F58" s="69">
        <f>+F112</f>
        <v>59.326999999999998</v>
      </c>
    </row>
    <row r="59" spans="1:8" ht="17.100000000000001" customHeight="1" x14ac:dyDescent="0.3">
      <c r="A59" s="1"/>
      <c r="B59" s="50" t="s">
        <v>82</v>
      </c>
      <c r="C59" s="51" t="s">
        <v>83</v>
      </c>
      <c r="D59" s="52" t="s">
        <v>51</v>
      </c>
      <c r="E59" s="53">
        <f>+E60+E61+E62</f>
        <v>36.644420650000001</v>
      </c>
      <c r="F59" s="54">
        <f>+F60+F61+F62</f>
        <v>39.755300000000005</v>
      </c>
    </row>
    <row r="60" spans="1:8" ht="17.100000000000001" customHeight="1" x14ac:dyDescent="0.3">
      <c r="A60" s="1"/>
      <c r="B60" s="55" t="s">
        <v>84</v>
      </c>
      <c r="C60" s="56" t="s">
        <v>85</v>
      </c>
      <c r="D60" s="57" t="s">
        <v>51</v>
      </c>
      <c r="E60" s="58">
        <v>0</v>
      </c>
      <c r="F60" s="59">
        <v>1.0249999999999999</v>
      </c>
    </row>
    <row r="61" spans="1:8" ht="17.100000000000001" customHeight="1" x14ac:dyDescent="0.3">
      <c r="A61" s="1"/>
      <c r="B61" s="55" t="s">
        <v>86</v>
      </c>
      <c r="C61" s="56" t="s">
        <v>87</v>
      </c>
      <c r="D61" s="57" t="s">
        <v>51</v>
      </c>
      <c r="E61" s="58">
        <v>6.3049999999999997</v>
      </c>
      <c r="F61" s="59">
        <v>7.0650000000000004</v>
      </c>
    </row>
    <row r="62" spans="1:8" ht="17.100000000000001" customHeight="1" thickBot="1" x14ac:dyDescent="0.35">
      <c r="A62" s="1"/>
      <c r="B62" s="60" t="s">
        <v>88</v>
      </c>
      <c r="C62" s="61" t="s">
        <v>89</v>
      </c>
      <c r="D62" s="62" t="s">
        <v>51</v>
      </c>
      <c r="E62" s="63">
        <v>30.339420650000001</v>
      </c>
      <c r="F62" s="64">
        <v>31.665300000000002</v>
      </c>
    </row>
    <row r="63" spans="1:8" ht="17.100000000000001" customHeight="1" x14ac:dyDescent="0.3">
      <c r="A63" s="1"/>
      <c r="B63" s="70" t="s">
        <v>90</v>
      </c>
      <c r="C63" s="25" t="s">
        <v>91</v>
      </c>
      <c r="D63" s="71" t="s">
        <v>51</v>
      </c>
      <c r="E63" s="72">
        <v>0</v>
      </c>
      <c r="F63" s="73">
        <v>0</v>
      </c>
    </row>
    <row r="64" spans="1:8" ht="17.100000000000001" customHeight="1" x14ac:dyDescent="0.3">
      <c r="A64" s="1"/>
      <c r="B64" s="70" t="s">
        <v>92</v>
      </c>
      <c r="C64" s="25" t="s">
        <v>93</v>
      </c>
      <c r="D64" s="71" t="s">
        <v>51</v>
      </c>
      <c r="E64" s="74">
        <v>-2.4249999999999998</v>
      </c>
      <c r="F64" s="75">
        <v>-0.32</v>
      </c>
    </row>
    <row r="65" spans="1:6" ht="17.100000000000001" customHeight="1" thickBot="1" x14ac:dyDescent="0.35">
      <c r="A65" s="1"/>
      <c r="B65" s="76" t="s">
        <v>94</v>
      </c>
      <c r="C65" s="77" t="s">
        <v>95</v>
      </c>
      <c r="D65" s="78" t="s">
        <v>51</v>
      </c>
      <c r="E65" s="79">
        <v>22.55</v>
      </c>
      <c r="F65" s="80">
        <v>14.55</v>
      </c>
    </row>
    <row r="66" spans="1:6" ht="17.100000000000001" customHeight="1" x14ac:dyDescent="0.3">
      <c r="A66" s="1"/>
      <c r="B66" s="70" t="s">
        <v>96</v>
      </c>
      <c r="C66" s="81" t="s">
        <v>97</v>
      </c>
      <c r="D66" s="82" t="s">
        <v>51</v>
      </c>
      <c r="E66" s="72">
        <v>15.3</v>
      </c>
      <c r="F66" s="73">
        <v>13.71</v>
      </c>
    </row>
    <row r="67" spans="1:6" ht="17.100000000000001" customHeight="1" thickBot="1" x14ac:dyDescent="0.35">
      <c r="A67" s="1"/>
      <c r="B67" s="60" t="s">
        <v>98</v>
      </c>
      <c r="C67" s="61" t="s">
        <v>99</v>
      </c>
      <c r="D67" s="62" t="s">
        <v>51</v>
      </c>
      <c r="E67" s="63">
        <f>E66*0.75</f>
        <v>11.475000000000001</v>
      </c>
      <c r="F67" s="64">
        <f>F66*0.75</f>
        <v>10.282500000000001</v>
      </c>
    </row>
    <row r="68" spans="1:6" ht="17.100000000000001" customHeight="1" thickBot="1" x14ac:dyDescent="0.35">
      <c r="A68" s="1"/>
      <c r="B68" s="83" t="s">
        <v>100</v>
      </c>
      <c r="C68" s="84" t="s">
        <v>101</v>
      </c>
      <c r="D68" s="85" t="s">
        <v>51</v>
      </c>
      <c r="E68" s="86">
        <f>+E43+E48+E51+E54+E63+E64+E65+E66+E59</f>
        <v>196.91258300000001</v>
      </c>
      <c r="F68" s="87">
        <f>+F43+F48+F51+F54+F63+F64+F65+F66+F59</f>
        <v>172.43199999999999</v>
      </c>
    </row>
    <row r="69" spans="1:6" ht="17.25" thickBot="1" x14ac:dyDescent="0.35">
      <c r="A69" s="1"/>
      <c r="B69" s="88"/>
      <c r="C69" s="89"/>
      <c r="D69" s="90"/>
      <c r="E69" s="89"/>
      <c r="F69" s="89"/>
    </row>
    <row r="70" spans="1:6" ht="16.5" x14ac:dyDescent="0.3">
      <c r="A70" s="1"/>
      <c r="B70" s="91" t="s">
        <v>102</v>
      </c>
      <c r="C70" s="92" t="s">
        <v>103</v>
      </c>
      <c r="D70" s="93" t="s">
        <v>104</v>
      </c>
      <c r="E70" s="94">
        <v>43.6</v>
      </c>
      <c r="F70" s="94">
        <v>31.9</v>
      </c>
    </row>
    <row r="71" spans="1:6" ht="16.5" x14ac:dyDescent="0.3">
      <c r="A71" s="1"/>
      <c r="B71" s="95" t="s">
        <v>105</v>
      </c>
      <c r="C71" s="96" t="s">
        <v>106</v>
      </c>
      <c r="D71" s="97" t="s">
        <v>107</v>
      </c>
      <c r="E71" s="58">
        <v>3.0070000000000001</v>
      </c>
      <c r="F71" s="98" t="s">
        <v>108</v>
      </c>
    </row>
    <row r="72" spans="1:6" ht="16.5" x14ac:dyDescent="0.3">
      <c r="A72" s="1"/>
      <c r="B72" s="95" t="s">
        <v>109</v>
      </c>
      <c r="C72" s="99" t="s">
        <v>110</v>
      </c>
      <c r="D72" s="97" t="s">
        <v>107</v>
      </c>
      <c r="E72" s="58">
        <v>2.2090000000000001</v>
      </c>
      <c r="F72" s="98" t="s">
        <v>108</v>
      </c>
    </row>
    <row r="73" spans="1:6" ht="16.5" x14ac:dyDescent="0.3">
      <c r="A73" s="1"/>
      <c r="B73" s="95" t="s">
        <v>111</v>
      </c>
      <c r="C73" s="96" t="s">
        <v>112</v>
      </c>
      <c r="D73" s="97" t="s">
        <v>107</v>
      </c>
      <c r="E73" s="100" t="s">
        <v>108</v>
      </c>
      <c r="F73" s="59">
        <v>2.2970000000000002</v>
      </c>
    </row>
    <row r="74" spans="1:6" ht="16.5" x14ac:dyDescent="0.3">
      <c r="A74" s="1"/>
      <c r="B74" s="95" t="s">
        <v>113</v>
      </c>
      <c r="C74" s="99" t="s">
        <v>114</v>
      </c>
      <c r="D74" s="97" t="s">
        <v>107</v>
      </c>
      <c r="E74" s="100" t="s">
        <v>108</v>
      </c>
      <c r="F74" s="59">
        <v>1.704</v>
      </c>
    </row>
    <row r="75" spans="1:6" ht="16.5" x14ac:dyDescent="0.3">
      <c r="A75" s="1"/>
      <c r="B75" s="95" t="s">
        <v>115</v>
      </c>
      <c r="C75" s="96" t="s">
        <v>116</v>
      </c>
      <c r="D75" s="97" t="s">
        <v>107</v>
      </c>
      <c r="E75" s="100" t="s">
        <v>108</v>
      </c>
      <c r="F75" s="59">
        <v>0.48</v>
      </c>
    </row>
    <row r="76" spans="1:6" ht="16.5" x14ac:dyDescent="0.3">
      <c r="A76" s="1"/>
      <c r="B76" s="95" t="s">
        <v>117</v>
      </c>
      <c r="C76" s="96" t="s">
        <v>118</v>
      </c>
      <c r="D76" s="97" t="s">
        <v>107</v>
      </c>
      <c r="E76" s="100" t="s">
        <v>108</v>
      </c>
      <c r="F76" s="59">
        <v>4.4000000000000004</v>
      </c>
    </row>
    <row r="77" spans="1:6" ht="16.5" x14ac:dyDescent="0.3">
      <c r="A77" s="1"/>
      <c r="B77" s="95" t="s">
        <v>119</v>
      </c>
      <c r="C77" s="96" t="s">
        <v>120</v>
      </c>
      <c r="D77" s="97" t="s">
        <v>107</v>
      </c>
      <c r="E77" s="74">
        <v>0.03</v>
      </c>
      <c r="F77" s="59">
        <v>0</v>
      </c>
    </row>
    <row r="78" spans="1:6" ht="17.25" thickBot="1" x14ac:dyDescent="0.35">
      <c r="A78" s="1"/>
      <c r="B78" s="101" t="s">
        <v>121</v>
      </c>
      <c r="C78" s="102" t="s">
        <v>122</v>
      </c>
      <c r="D78" s="103" t="s">
        <v>107</v>
      </c>
      <c r="E78" s="63">
        <v>0</v>
      </c>
      <c r="F78" s="80">
        <v>0.12</v>
      </c>
    </row>
    <row r="79" spans="1:6" ht="16.5" x14ac:dyDescent="0.3">
      <c r="A79" s="1"/>
      <c r="B79" s="8"/>
      <c r="C79" s="1"/>
      <c r="D79" s="1"/>
      <c r="E79" s="1"/>
      <c r="F79" s="1"/>
    </row>
    <row r="80" spans="1:6" ht="16.5" x14ac:dyDescent="0.3">
      <c r="A80" s="1"/>
      <c r="B80" s="8" t="s">
        <v>123</v>
      </c>
      <c r="C80" s="1"/>
      <c r="D80" s="1"/>
      <c r="E80" s="1"/>
      <c r="F80" s="1"/>
    </row>
    <row r="81" spans="1:6" ht="16.5" x14ac:dyDescent="0.3">
      <c r="A81" s="1"/>
      <c r="B81" s="104" t="s">
        <v>124</v>
      </c>
      <c r="C81" s="105"/>
      <c r="D81" s="1"/>
      <c r="E81" s="1"/>
      <c r="F81" s="1"/>
    </row>
    <row r="82" spans="1:6" ht="16.5" x14ac:dyDescent="0.3">
      <c r="A82" s="1"/>
      <c r="B82" s="104" t="s">
        <v>125</v>
      </c>
      <c r="C82" s="1"/>
      <c r="D82" s="1"/>
      <c r="E82" s="1"/>
      <c r="F82" s="1"/>
    </row>
    <row r="83" spans="1:6" ht="16.5" x14ac:dyDescent="0.3">
      <c r="A83" s="1"/>
      <c r="B83" s="104" t="s">
        <v>126</v>
      </c>
      <c r="C83" s="1"/>
      <c r="D83" s="1"/>
      <c r="E83" s="1"/>
      <c r="F83" s="1"/>
    </row>
    <row r="84" spans="1:6" ht="16.5" x14ac:dyDescent="0.3">
      <c r="A84" s="1"/>
      <c r="B84" s="104" t="s">
        <v>127</v>
      </c>
      <c r="C84" s="1"/>
      <c r="D84" s="1"/>
      <c r="E84" s="1"/>
      <c r="F84" s="1"/>
    </row>
    <row r="85" spans="1:6" ht="16.5" x14ac:dyDescent="0.3">
      <c r="A85" s="1"/>
      <c r="B85" s="104" t="s">
        <v>128</v>
      </c>
      <c r="C85" s="1"/>
      <c r="D85" s="1"/>
      <c r="E85" s="1"/>
      <c r="F85" s="1"/>
    </row>
    <row r="86" spans="1:6" ht="16.5" x14ac:dyDescent="0.3">
      <c r="A86" s="1"/>
      <c r="B86" s="105"/>
      <c r="C86" s="1"/>
      <c r="D86" s="1"/>
      <c r="E86" s="1"/>
      <c r="F86" s="1"/>
    </row>
    <row r="87" spans="1:6" ht="17.25" thickBot="1" x14ac:dyDescent="0.35">
      <c r="A87" s="1"/>
      <c r="B87" s="24" t="s">
        <v>129</v>
      </c>
      <c r="C87" s="1"/>
      <c r="D87" s="1"/>
      <c r="E87" s="1"/>
      <c r="F87" s="1"/>
    </row>
    <row r="88" spans="1:6" ht="21" thickBot="1" x14ac:dyDescent="0.35">
      <c r="A88" s="1"/>
      <c r="B88" s="250" t="s">
        <v>130</v>
      </c>
      <c r="C88" s="251"/>
      <c r="D88" s="251"/>
      <c r="E88" s="251"/>
      <c r="F88" s="252"/>
    </row>
    <row r="89" spans="1:6" ht="17.25" hidden="1" thickBot="1" x14ac:dyDescent="0.35">
      <c r="A89" s="1"/>
      <c r="B89" s="264"/>
      <c r="C89" s="263" t="s">
        <v>131</v>
      </c>
      <c r="D89" s="255" t="s">
        <v>132</v>
      </c>
      <c r="E89" s="40" t="s">
        <v>32</v>
      </c>
      <c r="F89" s="41" t="s">
        <v>33</v>
      </c>
    </row>
    <row r="90" spans="1:6" ht="17.25" hidden="1" thickBot="1" x14ac:dyDescent="0.35">
      <c r="A90" s="1"/>
      <c r="B90" s="239"/>
      <c r="C90" s="240"/>
      <c r="D90" s="265"/>
      <c r="E90" s="42" t="s">
        <v>47</v>
      </c>
      <c r="F90" s="44" t="s">
        <v>47</v>
      </c>
    </row>
    <row r="91" spans="1:6" ht="17.25" hidden="1" thickBot="1" x14ac:dyDescent="0.35">
      <c r="A91" s="1"/>
      <c r="B91" s="106">
        <v>1</v>
      </c>
      <c r="C91" s="107">
        <v>2</v>
      </c>
      <c r="D91" s="107" t="s">
        <v>48</v>
      </c>
      <c r="E91" s="108" t="s">
        <v>133</v>
      </c>
      <c r="F91" s="109" t="s">
        <v>134</v>
      </c>
    </row>
    <row r="92" spans="1:6" ht="16.5" x14ac:dyDescent="0.3">
      <c r="A92" s="1"/>
      <c r="B92" s="110" t="s">
        <v>135</v>
      </c>
      <c r="C92" s="111" t="s">
        <v>136</v>
      </c>
      <c r="D92" s="112" t="s">
        <v>137</v>
      </c>
      <c r="E92" s="53">
        <f>+IFERROR(+IF(E71&lt;&gt;0,E68/E71,IF(E78&lt;&gt;0,E68/E78,E68/E77))," ")</f>
        <v>65.484729963418687</v>
      </c>
      <c r="F92" s="54">
        <f>IFERROR(IF((F73+F75)&lt;&gt;0,F68/(F73+F75),IF(F77&lt;&gt;0,F68/F77,F68/F78)),"  ")</f>
        <v>62.092906013683823</v>
      </c>
    </row>
    <row r="93" spans="1:6" ht="16.5" x14ac:dyDescent="0.3">
      <c r="A93" s="1"/>
      <c r="B93" s="95" t="s">
        <v>138</v>
      </c>
      <c r="C93" s="113" t="s">
        <v>139</v>
      </c>
      <c r="D93" s="97" t="s">
        <v>51</v>
      </c>
      <c r="E93" s="114">
        <f>IFERROR(+E94+E95,0)</f>
        <v>-0.24708400000000003</v>
      </c>
      <c r="F93" s="115">
        <f>IFERROR(+F94+F95,0)</f>
        <v>-0.312334</v>
      </c>
    </row>
    <row r="94" spans="1:6" ht="28.5" x14ac:dyDescent="0.3">
      <c r="A94" s="1"/>
      <c r="B94" s="116" t="s">
        <v>140</v>
      </c>
      <c r="C94" s="96" t="s">
        <v>141</v>
      </c>
      <c r="D94" s="97" t="s">
        <v>51</v>
      </c>
      <c r="E94" s="58">
        <f>(-0.134501-0.112583)</f>
        <v>-0.24708400000000003</v>
      </c>
      <c r="F94" s="59">
        <v>-0.312334</v>
      </c>
    </row>
    <row r="95" spans="1:6" ht="28.5" x14ac:dyDescent="0.3">
      <c r="A95" s="1"/>
      <c r="B95" s="116" t="s">
        <v>142</v>
      </c>
      <c r="C95" s="96" t="s">
        <v>143</v>
      </c>
      <c r="D95" s="97" t="s">
        <v>51</v>
      </c>
      <c r="E95" s="58"/>
      <c r="F95" s="59"/>
    </row>
    <row r="96" spans="1:6" ht="16.5" x14ac:dyDescent="0.3">
      <c r="A96" s="1"/>
      <c r="B96" s="95" t="s">
        <v>144</v>
      </c>
      <c r="C96" s="113" t="s">
        <v>145</v>
      </c>
      <c r="D96" s="97" t="s">
        <v>51</v>
      </c>
      <c r="E96" s="114">
        <f>IFERROR(+E68+E93,0)</f>
        <v>196.66549900000001</v>
      </c>
      <c r="F96" s="115">
        <f>IFERROR(+F68+F93,0)</f>
        <v>172.119666</v>
      </c>
    </row>
    <row r="97" spans="1:8" ht="16.5" x14ac:dyDescent="0.3">
      <c r="A97" s="1"/>
      <c r="B97" s="95" t="s">
        <v>146</v>
      </c>
      <c r="C97" s="96" t="s">
        <v>147</v>
      </c>
      <c r="D97" s="97" t="s">
        <v>51</v>
      </c>
      <c r="E97" s="58">
        <v>5.9160910000000442</v>
      </c>
      <c r="F97" s="59">
        <v>5.2473239999999937</v>
      </c>
    </row>
    <row r="98" spans="1:8" ht="27" customHeight="1" x14ac:dyDescent="0.3">
      <c r="A98" s="1"/>
      <c r="B98" s="95" t="s">
        <v>148</v>
      </c>
      <c r="C98" s="117" t="s">
        <v>149</v>
      </c>
      <c r="D98" s="97" t="s">
        <v>150</v>
      </c>
      <c r="E98" s="118">
        <f>IFERROR(+(E97/E96)*100," ")</f>
        <v>3.0081997249553383</v>
      </c>
      <c r="F98" s="119">
        <f>IFERROR(+(F97/F96)*100," ")</f>
        <v>3.0486487232667496</v>
      </c>
    </row>
    <row r="99" spans="1:8" ht="16.5" x14ac:dyDescent="0.3">
      <c r="A99" s="1"/>
      <c r="B99" s="95" t="s">
        <v>151</v>
      </c>
      <c r="C99" s="113" t="s">
        <v>152</v>
      </c>
      <c r="D99" s="97" t="s">
        <v>51</v>
      </c>
      <c r="E99" s="120" t="str">
        <f>+IF(E35-E55-E56&gt;=0,E35-E55-E56,"0,000000")</f>
        <v>0,000000</v>
      </c>
      <c r="F99" s="121" t="str">
        <f>+IF(F35-F55-F56&gt;=0,F35-F55-F56,"0,000000")</f>
        <v>0,000000</v>
      </c>
    </row>
    <row r="100" spans="1:8" ht="16.5" x14ac:dyDescent="0.3">
      <c r="A100" s="1"/>
      <c r="B100" s="95" t="s">
        <v>153</v>
      </c>
      <c r="C100" s="96" t="s">
        <v>154</v>
      </c>
      <c r="D100" s="97" t="s">
        <v>51</v>
      </c>
      <c r="E100" s="122">
        <f>IFERROR(+E97-E99," ")</f>
        <v>5.9160910000000442</v>
      </c>
      <c r="F100" s="115">
        <f>IFERROR(+F97-F99," ")</f>
        <v>5.2473239999999937</v>
      </c>
    </row>
    <row r="101" spans="1:8" ht="16.5" x14ac:dyDescent="0.3">
      <c r="A101" s="1"/>
      <c r="B101" s="95" t="s">
        <v>155</v>
      </c>
      <c r="C101" s="96" t="s">
        <v>156</v>
      </c>
      <c r="D101" s="97" t="s">
        <v>51</v>
      </c>
      <c r="E101" s="114">
        <f>IFERROR(+E96+E97," ")</f>
        <v>202.58159000000006</v>
      </c>
      <c r="F101" s="115">
        <f>IFERROR(+F96+F97," ")</f>
        <v>177.36698999999999</v>
      </c>
    </row>
    <row r="102" spans="1:8" ht="16.5" x14ac:dyDescent="0.3">
      <c r="A102" s="1"/>
      <c r="B102" s="123" t="s">
        <v>157</v>
      </c>
      <c r="C102" s="96" t="s">
        <v>158</v>
      </c>
      <c r="D102" s="97" t="s">
        <v>107</v>
      </c>
      <c r="E102" s="58">
        <f>+IF(E71&lt;&gt;0,E71,IF(E78&lt;&gt;0,E78,E77))</f>
        <v>3.0070000000000001</v>
      </c>
      <c r="F102" s="59">
        <f>+IF((F73+F75)&lt;&gt;0,F73+F75,IF(F77&lt;&gt;0,F77,F78))</f>
        <v>2.7770000000000001</v>
      </c>
    </row>
    <row r="103" spans="1:8" ht="16.5" x14ac:dyDescent="0.3">
      <c r="A103" s="1"/>
      <c r="B103" s="95" t="s">
        <v>159</v>
      </c>
      <c r="C103" s="96" t="s">
        <v>160</v>
      </c>
      <c r="D103" s="97" t="s">
        <v>137</v>
      </c>
      <c r="E103" s="118">
        <f>IFERROR(FLOOR(+E101/E102,0.01)," ")</f>
        <v>67.37</v>
      </c>
      <c r="F103" s="119">
        <f>IFERROR(FLOOR(+F101/F102,0.01)," ")</f>
        <v>63.870000000000005</v>
      </c>
    </row>
    <row r="104" spans="1:8" ht="16.5" x14ac:dyDescent="0.3">
      <c r="A104" s="1"/>
      <c r="B104" s="95" t="s">
        <v>161</v>
      </c>
      <c r="C104" s="96" t="s">
        <v>162</v>
      </c>
      <c r="D104" s="97" t="s">
        <v>137</v>
      </c>
      <c r="E104" s="124">
        <f>E103*1.12</f>
        <v>75.454400000000007</v>
      </c>
      <c r="F104" s="125">
        <f>F103*1.12</f>
        <v>71.534400000000005</v>
      </c>
    </row>
    <row r="105" spans="1:8" ht="17.25" thickBot="1" x14ac:dyDescent="0.35">
      <c r="A105" s="1"/>
      <c r="B105" s="101" t="s">
        <v>163</v>
      </c>
      <c r="C105" s="102" t="s">
        <v>164</v>
      </c>
      <c r="D105" s="103" t="s">
        <v>137</v>
      </c>
      <c r="E105" s="126">
        <f>IFERROR(FLOOR(+IF((E55+E56)&lt;E34,(E68-E55-E56-E58+E34+E119)/E102,(E68-E112+E119)/E102),0.01)," ")</f>
        <v>67.23</v>
      </c>
      <c r="F105" s="127">
        <f>IFERROR(FLOOR(+IF((F55+F56)&lt;F34,(F68-F55-F56-F58+F34+F119)/F102,(F68-F112+F119)/F102),0.01)," ")</f>
        <v>64.23</v>
      </c>
    </row>
    <row r="106" spans="1:8" ht="17.25" customHeight="1" x14ac:dyDescent="0.3">
      <c r="A106" s="1"/>
      <c r="B106" s="88"/>
      <c r="C106" s="89"/>
      <c r="D106" s="90"/>
      <c r="E106" s="89"/>
      <c r="F106" s="89"/>
    </row>
    <row r="107" spans="1:8" ht="18" thickBot="1" x14ac:dyDescent="0.35">
      <c r="A107" s="1"/>
      <c r="B107" s="24" t="s">
        <v>165</v>
      </c>
      <c r="C107" s="1"/>
      <c r="D107" s="1"/>
      <c r="E107" s="1"/>
      <c r="F107" s="1"/>
    </row>
    <row r="108" spans="1:8" ht="21" thickBot="1" x14ac:dyDescent="0.35">
      <c r="A108" s="1"/>
      <c r="B108" s="250" t="s">
        <v>166</v>
      </c>
      <c r="C108" s="251"/>
      <c r="D108" s="251"/>
      <c r="E108" s="251"/>
      <c r="F108" s="252"/>
    </row>
    <row r="109" spans="1:8" ht="25.5" customHeight="1" x14ac:dyDescent="0.3">
      <c r="A109" s="1"/>
      <c r="B109" s="253" t="s">
        <v>44</v>
      </c>
      <c r="C109" s="255" t="s">
        <v>167</v>
      </c>
      <c r="D109" s="255" t="s">
        <v>168</v>
      </c>
      <c r="E109" s="40" t="s">
        <v>32</v>
      </c>
      <c r="F109" s="41" t="s">
        <v>33</v>
      </c>
    </row>
    <row r="110" spans="1:8" ht="29.25" thickBot="1" x14ac:dyDescent="0.35">
      <c r="A110" s="1"/>
      <c r="B110" s="254"/>
      <c r="C110" s="256"/>
      <c r="D110" s="256"/>
      <c r="E110" s="128" t="s">
        <v>169</v>
      </c>
      <c r="F110" s="129" t="s">
        <v>169</v>
      </c>
    </row>
    <row r="111" spans="1:8" ht="17.25" thickBot="1" x14ac:dyDescent="0.35">
      <c r="A111" s="1"/>
      <c r="B111" s="130">
        <v>1</v>
      </c>
      <c r="C111" s="131">
        <v>2</v>
      </c>
      <c r="D111" s="131" t="s">
        <v>48</v>
      </c>
      <c r="E111" s="131">
        <v>3</v>
      </c>
      <c r="F111" s="132">
        <v>4</v>
      </c>
    </row>
    <row r="112" spans="1:8" ht="27.95" customHeight="1" x14ac:dyDescent="0.3">
      <c r="A112" s="1"/>
      <c r="B112" s="133" t="s">
        <v>80</v>
      </c>
      <c r="C112" s="92" t="s">
        <v>170</v>
      </c>
      <c r="D112" s="93" t="s">
        <v>51</v>
      </c>
      <c r="E112" s="134">
        <v>50.884999999999998</v>
      </c>
      <c r="F112" s="135">
        <v>59.326999999999998</v>
      </c>
      <c r="G112" s="66"/>
      <c r="H112" s="66"/>
    </row>
    <row r="113" spans="1:7" ht="28.5" x14ac:dyDescent="0.3">
      <c r="A113" s="1"/>
      <c r="B113" s="136" t="s">
        <v>171</v>
      </c>
      <c r="C113" s="137" t="s">
        <v>172</v>
      </c>
      <c r="D113" s="112" t="s">
        <v>51</v>
      </c>
      <c r="E113" s="74">
        <f>40.654419+0.115</f>
        <v>40.769418999999999</v>
      </c>
      <c r="F113" s="75">
        <f>46.0683+2.572151</f>
        <v>48.640450999999999</v>
      </c>
    </row>
    <row r="114" spans="1:7" ht="42.75" x14ac:dyDescent="0.3">
      <c r="A114" s="1"/>
      <c r="B114" s="116" t="s">
        <v>173</v>
      </c>
      <c r="C114" s="138" t="s">
        <v>174</v>
      </c>
      <c r="D114" s="97" t="s">
        <v>51</v>
      </c>
      <c r="E114" s="58">
        <v>13.5</v>
      </c>
      <c r="F114" s="59">
        <v>8</v>
      </c>
    </row>
    <row r="115" spans="1:7" ht="42.75" x14ac:dyDescent="0.3">
      <c r="A115" s="1"/>
      <c r="B115" s="116" t="s">
        <v>175</v>
      </c>
      <c r="C115" s="138" t="s">
        <v>176</v>
      </c>
      <c r="D115" s="97" t="s">
        <v>51</v>
      </c>
      <c r="E115" s="58"/>
      <c r="F115" s="59"/>
    </row>
    <row r="116" spans="1:7" ht="28.5" x14ac:dyDescent="0.3">
      <c r="A116" s="1"/>
      <c r="B116" s="116" t="s">
        <v>177</v>
      </c>
      <c r="C116" s="138" t="s">
        <v>178</v>
      </c>
      <c r="D116" s="97" t="s">
        <v>51</v>
      </c>
      <c r="E116" s="58">
        <f>0.252*1.1+1.6</f>
        <v>1.8772000000000002</v>
      </c>
      <c r="F116" s="75">
        <f>0.505*1.1+1.15+3.47+0.1</f>
        <v>5.2755000000000001</v>
      </c>
    </row>
    <row r="117" spans="1:7" ht="27.95" customHeight="1" x14ac:dyDescent="0.3">
      <c r="A117" s="1"/>
      <c r="B117" s="116" t="s">
        <v>179</v>
      </c>
      <c r="C117" s="138" t="s">
        <v>180</v>
      </c>
      <c r="D117" s="97" t="s">
        <v>51</v>
      </c>
      <c r="E117" s="114">
        <f>+E112-E113-E114-E115-E116</f>
        <v>-5.2616190000000014</v>
      </c>
      <c r="F117" s="139">
        <f>+F112-F113-F114-F115-F116</f>
        <v>-2.5889510000000007</v>
      </c>
    </row>
    <row r="118" spans="1:7" ht="28.5" x14ac:dyDescent="0.3">
      <c r="A118" s="1"/>
      <c r="B118" s="116" t="s">
        <v>181</v>
      </c>
      <c r="C118" s="138" t="s">
        <v>182</v>
      </c>
      <c r="D118" s="97" t="s">
        <v>51</v>
      </c>
      <c r="E118" s="58">
        <v>0</v>
      </c>
      <c r="F118" s="59">
        <v>0</v>
      </c>
    </row>
    <row r="119" spans="1:7" ht="42.75" x14ac:dyDescent="0.3">
      <c r="A119" s="1"/>
      <c r="B119" s="116" t="s">
        <v>183</v>
      </c>
      <c r="C119" s="117" t="s">
        <v>184</v>
      </c>
      <c r="D119" s="97" t="s">
        <v>51</v>
      </c>
      <c r="E119" s="114">
        <f>IFERROR(+IF((E113+E114)&lt;(E120),E115+E116+E120,E113+E114+E115+E116),"  ")</f>
        <v>56.146619000000001</v>
      </c>
      <c r="F119" s="115">
        <f>IFERROR(+IF((F113+F114)&lt;(F120),F115+F116+F120,F113+F114+F115+F116)," ")</f>
        <v>65.275499999999994</v>
      </c>
      <c r="G119" s="66"/>
    </row>
    <row r="120" spans="1:7" ht="28.5" x14ac:dyDescent="0.3">
      <c r="A120" s="1"/>
      <c r="B120" s="116" t="s">
        <v>185</v>
      </c>
      <c r="C120" s="117" t="s">
        <v>186</v>
      </c>
      <c r="D120" s="97" t="s">
        <v>51</v>
      </c>
      <c r="E120" s="58">
        <f>E112</f>
        <v>50.884999999999998</v>
      </c>
      <c r="F120" s="59">
        <v>60</v>
      </c>
    </row>
    <row r="121" spans="1:7" ht="29.25" thickBot="1" x14ac:dyDescent="0.35">
      <c r="A121" s="1"/>
      <c r="B121" s="140" t="s">
        <v>187</v>
      </c>
      <c r="C121" s="141" t="s">
        <v>188</v>
      </c>
      <c r="D121" s="103" t="s">
        <v>51</v>
      </c>
      <c r="E121" s="63"/>
      <c r="F121" s="142"/>
    </row>
    <row r="122" spans="1:7" ht="17.25" x14ac:dyDescent="0.3">
      <c r="A122" s="1"/>
      <c r="B122" s="39"/>
      <c r="C122" s="1"/>
      <c r="D122" s="1"/>
      <c r="E122" s="1"/>
      <c r="F122" s="1"/>
    </row>
    <row r="123" spans="1:7" ht="16.5" x14ac:dyDescent="0.3">
      <c r="A123" s="1"/>
      <c r="B123" s="143"/>
      <c r="C123" s="1"/>
      <c r="D123" s="144"/>
      <c r="E123" s="145"/>
      <c r="F123" s="144"/>
    </row>
    <row r="124" spans="1:7" ht="17.25" thickBot="1" x14ac:dyDescent="0.35">
      <c r="A124" s="1"/>
      <c r="B124" s="24" t="s">
        <v>189</v>
      </c>
      <c r="C124" s="146"/>
      <c r="D124" s="146"/>
      <c r="E124" s="144"/>
      <c r="F124" s="144"/>
    </row>
    <row r="125" spans="1:7" ht="44.1" customHeight="1" thickBot="1" x14ac:dyDescent="0.35">
      <c r="A125" s="1"/>
      <c r="B125" s="257" t="s">
        <v>190</v>
      </c>
      <c r="C125" s="258"/>
      <c r="D125" s="258"/>
      <c r="E125" s="258"/>
      <c r="F125" s="259"/>
    </row>
    <row r="126" spans="1:7" ht="17.25" thickBot="1" x14ac:dyDescent="0.35">
      <c r="A126" s="1"/>
      <c r="B126" s="24"/>
      <c r="C126" s="146"/>
      <c r="D126" s="146"/>
      <c r="E126" s="144"/>
      <c r="F126" s="144"/>
    </row>
    <row r="127" spans="1:7" ht="56.25" customHeight="1" thickBot="1" x14ac:dyDescent="0.35">
      <c r="A127" s="1"/>
      <c r="B127" s="260" t="s">
        <v>191</v>
      </c>
      <c r="C127" s="251"/>
      <c r="D127" s="251"/>
      <c r="E127" s="251"/>
      <c r="F127" s="252"/>
    </row>
    <row r="128" spans="1:7" ht="17.25" hidden="1" thickBot="1" x14ac:dyDescent="0.35">
      <c r="A128" s="1"/>
      <c r="B128" s="239"/>
      <c r="C128" s="240" t="s">
        <v>131</v>
      </c>
      <c r="D128" s="240" t="s">
        <v>132</v>
      </c>
      <c r="E128" s="147" t="s">
        <v>32</v>
      </c>
      <c r="F128" s="148" t="s">
        <v>33</v>
      </c>
    </row>
    <row r="129" spans="1:6" ht="17.25" hidden="1" thickBot="1" x14ac:dyDescent="0.35">
      <c r="A129" s="1"/>
      <c r="B129" s="239"/>
      <c r="C129" s="240"/>
      <c r="D129" s="240"/>
      <c r="E129" s="42" t="s">
        <v>47</v>
      </c>
      <c r="F129" s="44" t="s">
        <v>47</v>
      </c>
    </row>
    <row r="130" spans="1:6" ht="17.25" hidden="1" thickBot="1" x14ac:dyDescent="0.35">
      <c r="A130" s="1"/>
      <c r="B130" s="149">
        <v>1</v>
      </c>
      <c r="C130" s="108">
        <v>2</v>
      </c>
      <c r="D130" s="108" t="s">
        <v>48</v>
      </c>
      <c r="E130" s="108">
        <v>3</v>
      </c>
      <c r="F130" s="109">
        <v>4</v>
      </c>
    </row>
    <row r="131" spans="1:6" ht="28.5" x14ac:dyDescent="0.3">
      <c r="A131" s="1"/>
      <c r="B131" s="91" t="s">
        <v>192</v>
      </c>
      <c r="C131" s="92" t="s">
        <v>193</v>
      </c>
      <c r="D131" s="93" t="s">
        <v>51</v>
      </c>
      <c r="E131" s="134"/>
      <c r="F131" s="135"/>
    </row>
    <row r="132" spans="1:6" ht="28.5" x14ac:dyDescent="0.3">
      <c r="A132" s="1"/>
      <c r="B132" s="95" t="s">
        <v>194</v>
      </c>
      <c r="C132" s="96" t="s">
        <v>195</v>
      </c>
      <c r="D132" s="97" t="s">
        <v>150</v>
      </c>
      <c r="E132" s="118">
        <f>IFERROR(+(E131/E101)*100,"  ")</f>
        <v>0</v>
      </c>
      <c r="F132" s="119">
        <f>IFERROR(+(F131/F101)*100,"  ")</f>
        <v>0</v>
      </c>
    </row>
    <row r="133" spans="1:6" ht="28.5" x14ac:dyDescent="0.3">
      <c r="A133" s="1"/>
      <c r="B133" s="95" t="s">
        <v>196</v>
      </c>
      <c r="C133" s="96" t="s">
        <v>197</v>
      </c>
      <c r="D133" s="97" t="s">
        <v>51</v>
      </c>
      <c r="E133" s="114" t="str">
        <f>IF(E131&lt;&gt;0,E101-E131," ")</f>
        <v xml:space="preserve"> </v>
      </c>
      <c r="F133" s="115" t="str">
        <f>IF(F131&lt;&gt;0,F101-F131," ")</f>
        <v xml:space="preserve"> </v>
      </c>
    </row>
    <row r="134" spans="1:6" ht="27.95" customHeight="1" x14ac:dyDescent="0.3">
      <c r="A134" s="1"/>
      <c r="B134" s="95" t="s">
        <v>198</v>
      </c>
      <c r="C134" s="96" t="s">
        <v>199</v>
      </c>
      <c r="D134" s="97" t="s">
        <v>51</v>
      </c>
      <c r="E134" s="114" t="str">
        <f>IFERROR(IF(E132&lt;&gt;0,E96*(1-(E132/100))," "),"  ")</f>
        <v xml:space="preserve"> </v>
      </c>
      <c r="F134" s="115" t="str">
        <f>IFERROR(IF(F132&lt;&gt;0,F96*(1-(F132/100))," "),"  ")</f>
        <v xml:space="preserve"> </v>
      </c>
    </row>
    <row r="135" spans="1:6" ht="27.95" customHeight="1" x14ac:dyDescent="0.3">
      <c r="A135" s="1"/>
      <c r="B135" s="95" t="s">
        <v>200</v>
      </c>
      <c r="C135" s="96" t="s">
        <v>201</v>
      </c>
      <c r="D135" s="97" t="s">
        <v>51</v>
      </c>
      <c r="E135" s="114" t="str">
        <f>IFERROR(+E133-E134," ")</f>
        <v xml:space="preserve"> </v>
      </c>
      <c r="F135" s="115" t="str">
        <f>IFERROR(+F133-F134," ")</f>
        <v xml:space="preserve"> </v>
      </c>
    </row>
    <row r="136" spans="1:6" ht="27.95" customHeight="1" x14ac:dyDescent="0.3">
      <c r="A136" s="1"/>
      <c r="B136" s="95" t="s">
        <v>202</v>
      </c>
      <c r="C136" s="150" t="s">
        <v>203</v>
      </c>
      <c r="D136" s="97" t="s">
        <v>137</v>
      </c>
      <c r="E136" s="118" t="str">
        <f>IFERROR(FLOOR(+E133/E102,0.01)," ")</f>
        <v xml:space="preserve"> </v>
      </c>
      <c r="F136" s="119" t="str">
        <f>IFERROR(FLOOR(+F133/F102,0.01)," ")</f>
        <v xml:space="preserve"> </v>
      </c>
    </row>
    <row r="137" spans="1:6" ht="27.95" customHeight="1" x14ac:dyDescent="0.3">
      <c r="A137" s="1"/>
      <c r="B137" s="95" t="s">
        <v>204</v>
      </c>
      <c r="C137" s="150" t="s">
        <v>205</v>
      </c>
      <c r="D137" s="97" t="s">
        <v>137</v>
      </c>
      <c r="E137" s="124"/>
      <c r="F137" s="125"/>
    </row>
    <row r="138" spans="1:6" ht="40.5" customHeight="1" thickBot="1" x14ac:dyDescent="0.35">
      <c r="A138" s="1"/>
      <c r="B138" s="151" t="s">
        <v>206</v>
      </c>
      <c r="C138" s="241" t="s">
        <v>207</v>
      </c>
      <c r="D138" s="242"/>
      <c r="E138" s="152"/>
      <c r="F138" s="153"/>
    </row>
    <row r="139" spans="1:6" ht="17.25" x14ac:dyDescent="0.3">
      <c r="A139" s="1"/>
      <c r="B139" s="39"/>
      <c r="C139" s="1"/>
      <c r="D139" s="1"/>
      <c r="E139" s="1"/>
      <c r="F139" s="1"/>
    </row>
    <row r="140" spans="1:6" ht="17.25" x14ac:dyDescent="0.3">
      <c r="A140" s="1"/>
      <c r="B140" s="39"/>
      <c r="C140" s="1"/>
      <c r="D140" s="1"/>
      <c r="E140" s="1"/>
      <c r="F140" s="1"/>
    </row>
    <row r="141" spans="1:6" ht="17.25" thickBot="1" x14ac:dyDescent="0.35">
      <c r="A141" s="1"/>
      <c r="B141" s="24" t="s">
        <v>15</v>
      </c>
      <c r="C141" s="154"/>
      <c r="D141" s="154"/>
      <c r="E141" s="154"/>
      <c r="F141" s="155" t="s">
        <v>208</v>
      </c>
    </row>
    <row r="142" spans="1:6" ht="55.5" customHeight="1" thickBot="1" x14ac:dyDescent="0.4">
      <c r="A142" s="1"/>
      <c r="B142" s="243" t="s">
        <v>209</v>
      </c>
      <c r="C142" s="244"/>
      <c r="D142" s="244"/>
      <c r="E142" s="244"/>
      <c r="F142" s="245"/>
    </row>
    <row r="143" spans="1:6" ht="17.25" thickBot="1" x14ac:dyDescent="0.35">
      <c r="A143" s="1"/>
      <c r="B143" s="154" t="s">
        <v>210</v>
      </c>
      <c r="C143" s="154"/>
      <c r="D143" s="1"/>
      <c r="E143" s="154"/>
      <c r="F143" s="154"/>
    </row>
    <row r="144" spans="1:6" ht="16.5" x14ac:dyDescent="0.3">
      <c r="A144" s="1"/>
      <c r="B144" s="246" t="s">
        <v>44</v>
      </c>
      <c r="C144" s="248" t="s">
        <v>45</v>
      </c>
      <c r="D144" s="236" t="s">
        <v>132</v>
      </c>
      <c r="E144" s="156" t="s">
        <v>32</v>
      </c>
      <c r="F144" s="30" t="s">
        <v>33</v>
      </c>
    </row>
    <row r="145" spans="1:6" ht="16.5" x14ac:dyDescent="0.3">
      <c r="A145" s="1"/>
      <c r="B145" s="247"/>
      <c r="C145" s="249"/>
      <c r="D145" s="237"/>
      <c r="E145" s="42" t="s">
        <v>211</v>
      </c>
      <c r="F145" s="44" t="s">
        <v>211</v>
      </c>
    </row>
    <row r="146" spans="1:6" ht="16.5" x14ac:dyDescent="0.3">
      <c r="A146" s="1"/>
      <c r="B146" s="247"/>
      <c r="C146" s="249"/>
      <c r="D146" s="238"/>
      <c r="E146" s="43" t="s">
        <v>47</v>
      </c>
      <c r="F146" s="157" t="s">
        <v>47</v>
      </c>
    </row>
    <row r="147" spans="1:6" ht="17.25" thickBot="1" x14ac:dyDescent="0.35">
      <c r="A147" s="1"/>
      <c r="B147" s="158">
        <v>1</v>
      </c>
      <c r="C147" s="159">
        <v>2</v>
      </c>
      <c r="D147" s="159" t="s">
        <v>48</v>
      </c>
      <c r="E147" s="159">
        <v>3</v>
      </c>
      <c r="F147" s="160">
        <v>4</v>
      </c>
    </row>
    <row r="148" spans="1:6" ht="18" thickBot="1" x14ac:dyDescent="0.35">
      <c r="A148" s="1"/>
      <c r="B148" s="218" t="s">
        <v>212</v>
      </c>
      <c r="C148" s="219"/>
      <c r="D148" s="219"/>
      <c r="E148" s="219"/>
      <c r="F148" s="220"/>
    </row>
    <row r="149" spans="1:6" ht="28.5" x14ac:dyDescent="0.3">
      <c r="A149" s="1"/>
      <c r="B149" s="161" t="s">
        <v>49</v>
      </c>
      <c r="C149" s="162" t="s">
        <v>213</v>
      </c>
      <c r="D149" s="163" t="s">
        <v>51</v>
      </c>
      <c r="E149" s="72">
        <f>E36</f>
        <v>3589.1789899999903</v>
      </c>
      <c r="F149" s="73">
        <f>F36</f>
        <v>3538.6516499999998</v>
      </c>
    </row>
    <row r="150" spans="1:6" ht="16.5" x14ac:dyDescent="0.3">
      <c r="A150" s="1"/>
      <c r="B150" s="164" t="s">
        <v>52</v>
      </c>
      <c r="C150" s="165" t="s">
        <v>214</v>
      </c>
      <c r="D150" s="166" t="s">
        <v>108</v>
      </c>
      <c r="E150" s="167">
        <v>4.8999999999999998E-3</v>
      </c>
      <c r="F150" s="168">
        <v>4.8999999999999998E-3</v>
      </c>
    </row>
    <row r="151" spans="1:6" ht="16.5" x14ac:dyDescent="0.3">
      <c r="A151" s="1"/>
      <c r="B151" s="164" t="s">
        <v>54</v>
      </c>
      <c r="C151" s="113" t="s">
        <v>215</v>
      </c>
      <c r="D151" s="166" t="s">
        <v>51</v>
      </c>
      <c r="E151" s="114">
        <f>IF(ISBLANK(E149),"  ",E149*E150)</f>
        <v>17.586977050999952</v>
      </c>
      <c r="F151" s="115">
        <f>IF(ISBLANK(F149),"  ",F149*F150)</f>
        <v>17.339393084999998</v>
      </c>
    </row>
    <row r="152" spans="1:6" ht="29.25" x14ac:dyDescent="0.3">
      <c r="A152" s="1"/>
      <c r="B152" s="164" t="s">
        <v>60</v>
      </c>
      <c r="C152" s="169" t="s">
        <v>216</v>
      </c>
      <c r="D152" s="166" t="s">
        <v>51</v>
      </c>
      <c r="E152" s="74"/>
      <c r="F152" s="170"/>
    </row>
    <row r="153" spans="1:6" ht="14.25" customHeight="1" x14ac:dyDescent="0.3">
      <c r="A153" s="1"/>
      <c r="B153" s="164" t="s">
        <v>62</v>
      </c>
      <c r="C153" s="113" t="s">
        <v>217</v>
      </c>
      <c r="D153" s="166" t="s">
        <v>108</v>
      </c>
      <c r="E153" s="167">
        <v>9.1999999999999998E-3</v>
      </c>
      <c r="F153" s="168">
        <v>9.1999999999999998E-3</v>
      </c>
    </row>
    <row r="154" spans="1:6" ht="16.5" x14ac:dyDescent="0.3">
      <c r="A154" s="1"/>
      <c r="B154" s="164" t="s">
        <v>64</v>
      </c>
      <c r="C154" s="113" t="s">
        <v>218</v>
      </c>
      <c r="D154" s="166" t="s">
        <v>51</v>
      </c>
      <c r="E154" s="114" t="str">
        <f>IF(ISBLANK(E152),"  ",E152*E153)</f>
        <v xml:space="preserve">  </v>
      </c>
      <c r="F154" s="115" t="str">
        <f>IF(ISBLANK(F152)," ",F152*F153)</f>
        <v xml:space="preserve"> </v>
      </c>
    </row>
    <row r="155" spans="1:6" ht="42.75" x14ac:dyDescent="0.3">
      <c r="A155" s="1"/>
      <c r="B155" s="164" t="s">
        <v>66</v>
      </c>
      <c r="C155" s="113" t="s">
        <v>219</v>
      </c>
      <c r="D155" s="166" t="s">
        <v>51</v>
      </c>
      <c r="E155" s="74"/>
      <c r="F155" s="75"/>
    </row>
    <row r="156" spans="1:6" ht="42.75" x14ac:dyDescent="0.3">
      <c r="A156" s="1"/>
      <c r="B156" s="164" t="s">
        <v>72</v>
      </c>
      <c r="C156" s="113" t="s">
        <v>220</v>
      </c>
      <c r="D156" s="166" t="s">
        <v>51</v>
      </c>
      <c r="E156" s="74"/>
      <c r="F156" s="75"/>
    </row>
    <row r="157" spans="1:6" ht="16.5" x14ac:dyDescent="0.3">
      <c r="A157" s="1"/>
      <c r="B157" s="164" t="s">
        <v>74</v>
      </c>
      <c r="C157" s="113" t="s">
        <v>221</v>
      </c>
      <c r="D157" s="166" t="s">
        <v>51</v>
      </c>
      <c r="E157" s="171">
        <v>7.0000000000000007E-2</v>
      </c>
      <c r="F157" s="172">
        <v>7.0000000000000007E-2</v>
      </c>
    </row>
    <row r="158" spans="1:6" ht="16.5" x14ac:dyDescent="0.3">
      <c r="A158" s="1"/>
      <c r="B158" s="164" t="s">
        <v>76</v>
      </c>
      <c r="C158" s="113" t="s">
        <v>222</v>
      </c>
      <c r="D158" s="166" t="s">
        <v>108</v>
      </c>
      <c r="E158" s="114" t="str">
        <f>+IF(ISBLANK(E156),"  ",E156*E157)</f>
        <v xml:space="preserve">  </v>
      </c>
      <c r="F158" s="115" t="str">
        <f>+IF(ISBLANK(F156),"  ",F156*F157)</f>
        <v xml:space="preserve">  </v>
      </c>
    </row>
    <row r="159" spans="1:6" ht="17.25" thickBot="1" x14ac:dyDescent="0.35">
      <c r="A159" s="1"/>
      <c r="B159" s="173" t="s">
        <v>82</v>
      </c>
      <c r="C159" s="174" t="s">
        <v>223</v>
      </c>
      <c r="D159" s="175" t="s">
        <v>51</v>
      </c>
      <c r="E159" s="176">
        <f>+SUMIF(E151,"&gt;=0",E151)+SUMIF(E154,"&gt;=0",E154)+SUMIF(E155,"&gt;=0",E155)+SUMIF(E158,"&gt;=0",E158)</f>
        <v>17.586977050999952</v>
      </c>
      <c r="F159" s="69">
        <f>+SUMIF(F151,"&gt;=0",F151)+SUMIF(F154,"&gt;=0",F154)+SUMIF(F155,"&gt;=0",F155)+SUMIF(F158,"&gt;=0",F158)</f>
        <v>17.339393084999998</v>
      </c>
    </row>
    <row r="160" spans="1:6" ht="18" thickBot="1" x14ac:dyDescent="0.35">
      <c r="A160" s="1"/>
      <c r="B160" s="221" t="s">
        <v>224</v>
      </c>
      <c r="C160" s="222"/>
      <c r="D160" s="222"/>
      <c r="E160" s="222"/>
      <c r="F160" s="223"/>
    </row>
    <row r="161" spans="1:6" ht="30" x14ac:dyDescent="0.3">
      <c r="A161" s="1"/>
      <c r="B161" s="177" t="s">
        <v>90</v>
      </c>
      <c r="C161" s="162" t="s">
        <v>225</v>
      </c>
      <c r="D161" s="93" t="s">
        <v>226</v>
      </c>
      <c r="E161" s="72">
        <f>5.48364999999999/2.975</f>
        <v>1.8432436974789883</v>
      </c>
      <c r="F161" s="73">
        <f>4.76964999999999/2.7</f>
        <v>1.766537037037033</v>
      </c>
    </row>
    <row r="162" spans="1:6" ht="16.5" x14ac:dyDescent="0.3">
      <c r="A162" s="1"/>
      <c r="B162" s="178" t="s">
        <v>227</v>
      </c>
      <c r="C162" s="113" t="s">
        <v>228</v>
      </c>
      <c r="D162" s="179" t="s">
        <v>108</v>
      </c>
      <c r="E162" s="180">
        <v>1.07</v>
      </c>
      <c r="F162" s="181">
        <v>1.07</v>
      </c>
    </row>
    <row r="163" spans="1:6" ht="29.25" thickBot="1" x14ac:dyDescent="0.35">
      <c r="A163" s="1"/>
      <c r="B163" s="182" t="s">
        <v>229</v>
      </c>
      <c r="C163" s="174" t="s">
        <v>230</v>
      </c>
      <c r="D163" s="175" t="s">
        <v>51</v>
      </c>
      <c r="E163" s="68">
        <f>+IF(E161&gt;0,E161*E162*E102,"x")</f>
        <v>5.9306181642016709</v>
      </c>
      <c r="F163" s="69">
        <f>+IF(F161&gt;0,F161*F162*F102,"x")</f>
        <v>5.2490704864814699</v>
      </c>
    </row>
    <row r="164" spans="1:6" ht="18" thickBot="1" x14ac:dyDescent="0.35">
      <c r="A164" s="1"/>
      <c r="B164" s="221" t="s">
        <v>231</v>
      </c>
      <c r="C164" s="222"/>
      <c r="D164" s="222"/>
      <c r="E164" s="222"/>
      <c r="F164" s="223"/>
    </row>
    <row r="165" spans="1:6" ht="18" customHeight="1" x14ac:dyDescent="0.3">
      <c r="A165" s="1"/>
      <c r="B165" s="183" t="s">
        <v>92</v>
      </c>
      <c r="C165" s="162" t="s">
        <v>232</v>
      </c>
      <c r="D165" s="184" t="s">
        <v>51</v>
      </c>
      <c r="E165" s="185">
        <f>IF(AND(E159&lt;&gt;0,E163&gt;0),MIN(E159,E163),E159)</f>
        <v>5.9306181642016709</v>
      </c>
      <c r="F165" s="186">
        <f>IF(AND(F159&lt;&gt;0,F163&gt;0),MIN(F159,F163),F159)</f>
        <v>5.2490704864814699</v>
      </c>
    </row>
    <row r="166" spans="1:6" ht="17.25" thickBot="1" x14ac:dyDescent="0.35">
      <c r="A166" s="1"/>
      <c r="B166" s="173" t="s">
        <v>94</v>
      </c>
      <c r="C166" s="187" t="s">
        <v>147</v>
      </c>
      <c r="D166" s="160" t="s">
        <v>51</v>
      </c>
      <c r="E166" s="68">
        <f>+E97</f>
        <v>5.9160910000000442</v>
      </c>
      <c r="F166" s="69">
        <f>+F97</f>
        <v>5.2473239999999937</v>
      </c>
    </row>
    <row r="167" spans="1:6" ht="16.5" x14ac:dyDescent="0.3">
      <c r="A167" s="1"/>
      <c r="B167" s="188"/>
      <c r="C167" s="154"/>
      <c r="D167" s="154"/>
      <c r="E167" s="154"/>
      <c r="F167" s="154"/>
    </row>
    <row r="168" spans="1:6" ht="16.5" x14ac:dyDescent="0.3">
      <c r="A168" s="1"/>
      <c r="B168" s="189"/>
      <c r="C168" s="154"/>
      <c r="D168" s="154"/>
      <c r="E168" s="190"/>
      <c r="F168" s="190"/>
    </row>
    <row r="169" spans="1:6" ht="17.25" thickBot="1" x14ac:dyDescent="0.35">
      <c r="A169" s="1"/>
      <c r="B169" s="24" t="s">
        <v>129</v>
      </c>
      <c r="C169" s="154"/>
      <c r="D169" s="154"/>
      <c r="E169" s="154"/>
      <c r="F169" s="154"/>
    </row>
    <row r="170" spans="1:6" ht="42.75" customHeight="1" thickBot="1" x14ac:dyDescent="0.35">
      <c r="A170" s="1"/>
      <c r="B170" s="230" t="s">
        <v>233</v>
      </c>
      <c r="C170" s="231"/>
      <c r="D170" s="231"/>
      <c r="E170" s="231"/>
      <c r="F170" s="232"/>
    </row>
    <row r="171" spans="1:6" ht="17.25" thickBot="1" x14ac:dyDescent="0.35">
      <c r="A171" s="1"/>
      <c r="B171" s="24"/>
      <c r="C171" s="154"/>
      <c r="D171" s="154"/>
      <c r="E171" s="154"/>
      <c r="F171" s="154"/>
    </row>
    <row r="172" spans="1:6" ht="15.75" customHeight="1" x14ac:dyDescent="0.3">
      <c r="A172" s="1"/>
      <c r="B172" s="233" t="s">
        <v>44</v>
      </c>
      <c r="C172" s="236" t="s">
        <v>45</v>
      </c>
      <c r="D172" s="236" t="s">
        <v>132</v>
      </c>
      <c r="E172" s="156" t="s">
        <v>32</v>
      </c>
      <c r="F172" s="30" t="s">
        <v>33</v>
      </c>
    </row>
    <row r="173" spans="1:6" ht="16.5" x14ac:dyDescent="0.3">
      <c r="A173" s="1"/>
      <c r="B173" s="234"/>
      <c r="C173" s="237"/>
      <c r="D173" s="237"/>
      <c r="E173" s="42" t="s">
        <v>211</v>
      </c>
      <c r="F173" s="44" t="s">
        <v>211</v>
      </c>
    </row>
    <row r="174" spans="1:6" ht="16.5" x14ac:dyDescent="0.3">
      <c r="A174" s="1"/>
      <c r="B174" s="235"/>
      <c r="C174" s="238"/>
      <c r="D174" s="238"/>
      <c r="E174" s="43" t="s">
        <v>47</v>
      </c>
      <c r="F174" s="157" t="s">
        <v>47</v>
      </c>
    </row>
    <row r="175" spans="1:6" ht="17.25" thickBot="1" x14ac:dyDescent="0.35">
      <c r="A175" s="1"/>
      <c r="B175" s="158">
        <v>1</v>
      </c>
      <c r="C175" s="159">
        <v>2</v>
      </c>
      <c r="D175" s="159" t="s">
        <v>48</v>
      </c>
      <c r="E175" s="159">
        <v>3</v>
      </c>
      <c r="F175" s="160">
        <v>4</v>
      </c>
    </row>
    <row r="176" spans="1:6" ht="15.75" customHeight="1" thickBot="1" x14ac:dyDescent="0.35">
      <c r="A176" s="1"/>
      <c r="B176" s="218" t="s">
        <v>234</v>
      </c>
      <c r="C176" s="219"/>
      <c r="D176" s="219"/>
      <c r="E176" s="219"/>
      <c r="F176" s="220"/>
    </row>
    <row r="177" spans="1:6" ht="28.5" x14ac:dyDescent="0.3">
      <c r="A177" s="1"/>
      <c r="B177" s="161" t="s">
        <v>96</v>
      </c>
      <c r="C177" s="191" t="s">
        <v>235</v>
      </c>
      <c r="D177" s="163" t="s">
        <v>51</v>
      </c>
      <c r="E177" s="72">
        <f>E36</f>
        <v>3589.1789899999903</v>
      </c>
      <c r="F177" s="73">
        <f>F36</f>
        <v>3538.6516499999998</v>
      </c>
    </row>
    <row r="178" spans="1:6" ht="16.5" x14ac:dyDescent="0.3">
      <c r="A178" s="1"/>
      <c r="B178" s="164" t="s">
        <v>98</v>
      </c>
      <c r="C178" s="192" t="s">
        <v>217</v>
      </c>
      <c r="D178" s="193" t="s">
        <v>108</v>
      </c>
      <c r="E178" s="194">
        <v>9.1999999999999998E-3</v>
      </c>
      <c r="F178" s="195">
        <v>9.1999999999999998E-3</v>
      </c>
    </row>
    <row r="179" spans="1:6" ht="16.5" x14ac:dyDescent="0.3">
      <c r="A179" s="1"/>
      <c r="B179" s="164" t="s">
        <v>236</v>
      </c>
      <c r="C179" s="192" t="s">
        <v>218</v>
      </c>
      <c r="D179" s="193" t="s">
        <v>51</v>
      </c>
      <c r="E179" s="196">
        <f>IF(ISBLANK(E177),"  ",E177*E178)</f>
        <v>33.020446707999909</v>
      </c>
      <c r="F179" s="121">
        <f>IF(ISBLANK(F177),"  ",F177*F178)</f>
        <v>32.555595179999997</v>
      </c>
    </row>
    <row r="180" spans="1:6" ht="42.75" x14ac:dyDescent="0.3">
      <c r="A180" s="1"/>
      <c r="B180" s="164" t="s">
        <v>100</v>
      </c>
      <c r="C180" s="192" t="s">
        <v>237</v>
      </c>
      <c r="D180" s="193" t="s">
        <v>51</v>
      </c>
      <c r="E180" s="74"/>
      <c r="F180" s="75"/>
    </row>
    <row r="181" spans="1:6" ht="29.25" thickBot="1" x14ac:dyDescent="0.35">
      <c r="A181" s="1"/>
      <c r="B181" s="173" t="s">
        <v>135</v>
      </c>
      <c r="C181" s="197" t="s">
        <v>238</v>
      </c>
      <c r="D181" s="198" t="s">
        <v>51</v>
      </c>
      <c r="E181" s="199">
        <f>+SUMIF(E179,"&gt;=0",E179)+SUMIF(E180,"&gt;=0",E180)</f>
        <v>33.020446707999909</v>
      </c>
      <c r="F181" s="200">
        <f>+SUMIF(F179,"&gt;=0",F179)+SUMIF(F180,"&gt;=0",F180)</f>
        <v>32.555595179999997</v>
      </c>
    </row>
    <row r="182" spans="1:6" ht="16.5" customHeight="1" thickBot="1" x14ac:dyDescent="0.35">
      <c r="A182" s="1"/>
      <c r="B182" s="221" t="s">
        <v>239</v>
      </c>
      <c r="C182" s="222"/>
      <c r="D182" s="222"/>
      <c r="E182" s="222"/>
      <c r="F182" s="223"/>
    </row>
    <row r="183" spans="1:6" ht="30" x14ac:dyDescent="0.3">
      <c r="A183" s="1"/>
      <c r="B183" s="161" t="s">
        <v>138</v>
      </c>
      <c r="C183" s="162" t="s">
        <v>240</v>
      </c>
      <c r="D183" s="163" t="s">
        <v>241</v>
      </c>
      <c r="E183" s="201">
        <v>0</v>
      </c>
      <c r="F183" s="202">
        <v>0</v>
      </c>
    </row>
    <row r="184" spans="1:6" ht="16.5" x14ac:dyDescent="0.3">
      <c r="A184" s="1"/>
      <c r="B184" s="164" t="s">
        <v>140</v>
      </c>
      <c r="C184" s="113" t="s">
        <v>228</v>
      </c>
      <c r="D184" s="193" t="s">
        <v>108</v>
      </c>
      <c r="E184" s="203">
        <v>1.07</v>
      </c>
      <c r="F184" s="204">
        <v>1.07</v>
      </c>
    </row>
    <row r="185" spans="1:6" ht="29.25" thickBot="1" x14ac:dyDescent="0.35">
      <c r="A185" s="1"/>
      <c r="B185" s="173" t="s">
        <v>144</v>
      </c>
      <c r="C185" s="174" t="s">
        <v>242</v>
      </c>
      <c r="D185" s="198" t="s">
        <v>51</v>
      </c>
      <c r="E185" s="205" t="str">
        <f>+IF(E183&gt;0,E183*E184*E102,"x")</f>
        <v>x</v>
      </c>
      <c r="F185" s="200" t="str">
        <f>+IF(F183&gt;0,F183*F184*F102,"x")</f>
        <v>x</v>
      </c>
    </row>
    <row r="186" spans="1:6" ht="18" thickBot="1" x14ac:dyDescent="0.35">
      <c r="A186" s="1"/>
      <c r="B186" s="221" t="s">
        <v>243</v>
      </c>
      <c r="C186" s="222"/>
      <c r="D186" s="222"/>
      <c r="E186" s="222"/>
      <c r="F186" s="223"/>
    </row>
    <row r="187" spans="1:6" ht="18" customHeight="1" x14ac:dyDescent="0.3">
      <c r="A187" s="1"/>
      <c r="B187" s="161" t="s">
        <v>146</v>
      </c>
      <c r="C187" s="162" t="s">
        <v>232</v>
      </c>
      <c r="D187" s="206" t="s">
        <v>51</v>
      </c>
      <c r="E187" s="207">
        <f>IF(AND(E181&lt;&gt;0,E185&gt;0),MIN(E181,E185),E181)</f>
        <v>33.020446707999909</v>
      </c>
      <c r="F187" s="54">
        <f>IF(AND(F181&lt;&gt;0,F185&gt;0),MIN(F181,F185),F181)</f>
        <v>32.555595179999997</v>
      </c>
    </row>
    <row r="188" spans="1:6" ht="17.25" thickBot="1" x14ac:dyDescent="0.35">
      <c r="A188" s="1"/>
      <c r="B188" s="173" t="s">
        <v>148</v>
      </c>
      <c r="C188" s="174" t="s">
        <v>147</v>
      </c>
      <c r="D188" s="198" t="s">
        <v>51</v>
      </c>
      <c r="E188" s="176">
        <f>+E117</f>
        <v>-5.2616190000000014</v>
      </c>
      <c r="F188" s="69">
        <f>+F117</f>
        <v>-2.5889510000000007</v>
      </c>
    </row>
    <row r="189" spans="1:6" ht="17.25" thickBot="1" x14ac:dyDescent="0.35">
      <c r="A189" s="1"/>
      <c r="B189" s="208"/>
      <c r="C189" s="12"/>
      <c r="D189" s="12"/>
      <c r="E189" s="12"/>
      <c r="F189" s="12"/>
    </row>
    <row r="190" spans="1:6" s="209" customFormat="1" ht="15" customHeight="1" x14ac:dyDescent="0.3">
      <c r="A190" s="2"/>
      <c r="B190" s="211" t="s">
        <v>244</v>
      </c>
      <c r="C190" s="211"/>
      <c r="D190" s="224"/>
      <c r="E190" s="225"/>
      <c r="F190" s="226"/>
    </row>
    <row r="191" spans="1:6" s="209" customFormat="1" ht="15" customHeight="1" x14ac:dyDescent="0.3">
      <c r="A191" s="2"/>
      <c r="B191" s="211" t="s">
        <v>245</v>
      </c>
      <c r="C191" s="211"/>
      <c r="D191" s="227"/>
      <c r="E191" s="228"/>
      <c r="F191" s="229"/>
    </row>
    <row r="192" spans="1:6" s="209" customFormat="1" ht="15" customHeight="1" x14ac:dyDescent="0.3">
      <c r="A192" s="2"/>
      <c r="B192" s="211" t="s">
        <v>246</v>
      </c>
      <c r="C192" s="211"/>
      <c r="D192" s="212"/>
      <c r="E192" s="213"/>
      <c r="F192" s="214"/>
    </row>
    <row r="193" spans="1:6" s="209" customFormat="1" ht="15" customHeight="1" thickBot="1" x14ac:dyDescent="0.35">
      <c r="A193" s="2"/>
      <c r="B193" s="211" t="s">
        <v>247</v>
      </c>
      <c r="C193" s="211"/>
      <c r="D193" s="215"/>
      <c r="E193" s="216"/>
      <c r="F193" s="217"/>
    </row>
    <row r="194" spans="1:6" ht="15" customHeight="1" x14ac:dyDescent="0.3">
      <c r="A194" s="1"/>
      <c r="B194" s="2"/>
      <c r="C194" s="1"/>
      <c r="D194" s="1"/>
      <c r="E194" s="1"/>
      <c r="F194" s="1"/>
    </row>
    <row r="195" spans="1:6" ht="15" hidden="1" customHeight="1" x14ac:dyDescent="0.3">
      <c r="B195" s="210"/>
    </row>
    <row r="196" spans="1:6" ht="15" customHeight="1" x14ac:dyDescent="0.3"/>
    <row r="197" spans="1:6" ht="15" customHeight="1" x14ac:dyDescent="0.3"/>
    <row r="198" spans="1:6" ht="15" customHeight="1" x14ac:dyDescent="0.3"/>
  </sheetData>
  <sheetProtection formatCells="0" formatColumns="0" formatRows="0" insertColumns="0" insertRows="0" insertHyperlinks="0" deleteColumns="0" deleteRows="0" sort="0" autoFilter="0" pivotTables="0"/>
  <mergeCells count="64">
    <mergeCell ref="B10:F10"/>
    <mergeCell ref="B5:F5"/>
    <mergeCell ref="B6:F6"/>
    <mergeCell ref="B7:F7"/>
    <mergeCell ref="B8:F8"/>
    <mergeCell ref="B9:F9"/>
    <mergeCell ref="B11:F11"/>
    <mergeCell ref="B12:F12"/>
    <mergeCell ref="B18:F18"/>
    <mergeCell ref="D19:E19"/>
    <mergeCell ref="B23:B24"/>
    <mergeCell ref="D23:F23"/>
    <mergeCell ref="D24:F24"/>
    <mergeCell ref="B38:F38"/>
    <mergeCell ref="B25:B26"/>
    <mergeCell ref="D25:F25"/>
    <mergeCell ref="D26:F26"/>
    <mergeCell ref="B27:B28"/>
    <mergeCell ref="D27:F27"/>
    <mergeCell ref="D28:F28"/>
    <mergeCell ref="D29:F29"/>
    <mergeCell ref="D30:F30"/>
    <mergeCell ref="C34:D34"/>
    <mergeCell ref="C35:D35"/>
    <mergeCell ref="C36:D36"/>
    <mergeCell ref="B39:B41"/>
    <mergeCell ref="C39:C41"/>
    <mergeCell ref="D39:D41"/>
    <mergeCell ref="B88:F88"/>
    <mergeCell ref="B89:B90"/>
    <mergeCell ref="C89:C90"/>
    <mergeCell ref="D89:D90"/>
    <mergeCell ref="B144:B146"/>
    <mergeCell ref="C144:C146"/>
    <mergeCell ref="D144:D146"/>
    <mergeCell ref="B108:F108"/>
    <mergeCell ref="B109:B110"/>
    <mergeCell ref="C109:C110"/>
    <mergeCell ref="D109:D110"/>
    <mergeCell ref="B125:F125"/>
    <mergeCell ref="B127:F127"/>
    <mergeCell ref="B128:B129"/>
    <mergeCell ref="C128:C129"/>
    <mergeCell ref="D128:D129"/>
    <mergeCell ref="C138:D138"/>
    <mergeCell ref="B142:F142"/>
    <mergeCell ref="B148:F148"/>
    <mergeCell ref="B160:F160"/>
    <mergeCell ref="B164:F164"/>
    <mergeCell ref="B170:F170"/>
    <mergeCell ref="B172:B174"/>
    <mergeCell ref="C172:C174"/>
    <mergeCell ref="D172:D174"/>
    <mergeCell ref="B192:C192"/>
    <mergeCell ref="D192:F192"/>
    <mergeCell ref="B193:C193"/>
    <mergeCell ref="D193:F193"/>
    <mergeCell ref="B176:F176"/>
    <mergeCell ref="B182:F182"/>
    <mergeCell ref="B186:F186"/>
    <mergeCell ref="B190:C190"/>
    <mergeCell ref="D190:F190"/>
    <mergeCell ref="B191:C191"/>
    <mergeCell ref="D191:F191"/>
  </mergeCells>
  <conditionalFormatting sqref="B125:F125">
    <cfRule type="notContainsText" dxfId="43" priority="3" operator="notContains" text="Vyplňte, prosím, v listu Identifikace, zda uplatňujete dvousložkovou formu ceny.">
      <formula>ISERROR(SEARCH("Vyplňte, prosím, v listu Identifikace, zda uplatňujete dvousložkovou formu ceny.",B125))</formula>
    </cfRule>
  </conditionalFormatting>
  <conditionalFormatting sqref="E43">
    <cfRule type="expression" dxfId="42" priority="39">
      <formula>+AND(ISBLANK($E$44:$E$47))</formula>
    </cfRule>
  </conditionalFormatting>
  <conditionalFormatting sqref="E48">
    <cfRule type="expression" dxfId="41" priority="38">
      <formula>+AND(ISBLANK($E$49:$E$50))</formula>
    </cfRule>
  </conditionalFormatting>
  <conditionalFormatting sqref="E51">
    <cfRule type="expression" dxfId="40" priority="37">
      <formula>+AND(ISBLANK($E$52:$E$53))</formula>
    </cfRule>
  </conditionalFormatting>
  <conditionalFormatting sqref="E54">
    <cfRule type="expression" dxfId="39" priority="36">
      <formula>+AND(ISBLANK($E$55:$E$57))</formula>
    </cfRule>
  </conditionalFormatting>
  <conditionalFormatting sqref="E58">
    <cfRule type="expression" dxfId="38" priority="2">
      <formula>+ISBLANK($E$112)</formula>
    </cfRule>
  </conditionalFormatting>
  <conditionalFormatting sqref="E59">
    <cfRule type="expression" dxfId="37" priority="35">
      <formula>+AND(ISBLANK($E$60:$E$62))</formula>
    </cfRule>
  </conditionalFormatting>
  <conditionalFormatting sqref="E68">
    <cfRule type="expression" dxfId="36" priority="25">
      <formula>+AND(ISBLANK($E$44:$E$47),ISBLANK($E$49:$E$50),ISBLANK($E$52:$E$53),ISBLANK($E$55:$E$57),ISBLANK($E$60:$E$66))</formula>
    </cfRule>
  </conditionalFormatting>
  <conditionalFormatting sqref="E93">
    <cfRule type="expression" dxfId="35" priority="29">
      <formula>+AND(ISBLANK($E$94:$E$95))</formula>
    </cfRule>
  </conditionalFormatting>
  <conditionalFormatting sqref="E96">
    <cfRule type="expression" dxfId="34" priority="20">
      <formula>+AND(ISBLANK($E$44:$E$47),ISBLANK($E$49:$E$50),ISBLANK($E$52:$E$53),ISBLANK($E$55:$E$57),ISBLANK($E$60:$E$66),ISBLANK($E$94:$E$95))</formula>
    </cfRule>
  </conditionalFormatting>
  <conditionalFormatting sqref="E99">
    <cfRule type="expression" dxfId="33" priority="23">
      <formula>+AND(ISBLANK($E$55:$E$56),ISBLANK($E$35))</formula>
    </cfRule>
  </conditionalFormatting>
  <conditionalFormatting sqref="E100">
    <cfRule type="expression" dxfId="32" priority="22">
      <formula>+AND(ISBLANK($E$97),$E$99&gt;=0)</formula>
    </cfRule>
  </conditionalFormatting>
  <conditionalFormatting sqref="E117">
    <cfRule type="expression" dxfId="31" priority="26">
      <formula>+AND(ISBLANK($E$112:$E$116))</formula>
    </cfRule>
  </conditionalFormatting>
  <conditionalFormatting sqref="E119">
    <cfRule type="expression" dxfId="30" priority="16">
      <formula>+AND(ISBLANK($E$112:$E$116))</formula>
    </cfRule>
  </conditionalFormatting>
  <conditionalFormatting sqref="E159">
    <cfRule type="expression" dxfId="29" priority="14">
      <formula>+AND(ISBLANK($E$149),ISBLANK($E$152),ISBLANK($E$155:$E$156))</formula>
    </cfRule>
  </conditionalFormatting>
  <conditionalFormatting sqref="E163">
    <cfRule type="expression" dxfId="28" priority="44">
      <formula>+ISBLANK($E$161)</formula>
    </cfRule>
  </conditionalFormatting>
  <conditionalFormatting sqref="E165">
    <cfRule type="expression" dxfId="27" priority="7">
      <formula>+AND(ISBLANK($E$149),ISBLANK($E$152),ISBLANK($E$155:$E$156),ISBLANK($E$161))</formula>
    </cfRule>
  </conditionalFormatting>
  <conditionalFormatting sqref="E166">
    <cfRule type="expression" dxfId="26" priority="5">
      <formula>+ISBLANK($E$97)</formula>
    </cfRule>
  </conditionalFormatting>
  <conditionalFormatting sqref="E181">
    <cfRule type="expression" dxfId="25" priority="12">
      <formula>+AND(ISBLANK($E$177),ISBLANK($E$180))</formula>
    </cfRule>
  </conditionalFormatting>
  <conditionalFormatting sqref="E185">
    <cfRule type="expression" dxfId="24" priority="42">
      <formula>+ISBLANK($E$183)</formula>
    </cfRule>
  </conditionalFormatting>
  <conditionalFormatting sqref="E187">
    <cfRule type="expression" dxfId="23" priority="9">
      <formula>+AND(ISBLANK($E$177),ISBLANK($E$180),ISBLANK($E$183))</formula>
    </cfRule>
  </conditionalFormatting>
  <conditionalFormatting sqref="E188">
    <cfRule type="expression" dxfId="22" priority="40">
      <formula>+AND(ISBLANK($E$112),ISBLANK($E$113),ISBLANK($E$114),ISBLANK($E$115),ISBLANK($E$116))</formula>
    </cfRule>
  </conditionalFormatting>
  <conditionalFormatting sqref="E101:F102">
    <cfRule type="cellIs" dxfId="21" priority="17" operator="equal">
      <formula>0</formula>
    </cfRule>
  </conditionalFormatting>
  <conditionalFormatting sqref="F43">
    <cfRule type="expression" dxfId="20" priority="34">
      <formula>+AND(ISBLANK($F$44:$F$47))</formula>
    </cfRule>
  </conditionalFormatting>
  <conditionalFormatting sqref="F48">
    <cfRule type="expression" dxfId="19" priority="33">
      <formula>+AND(ISBLANK($F$49:$F$50))</formula>
    </cfRule>
  </conditionalFormatting>
  <conditionalFormatting sqref="F51">
    <cfRule type="expression" dxfId="18" priority="32">
      <formula>+AND(ISBLANK($F$52:$F$53))</formula>
    </cfRule>
  </conditionalFormatting>
  <conditionalFormatting sqref="F54">
    <cfRule type="expression" dxfId="17" priority="31">
      <formula>+AND(ISBLANK($F$55:$F$57))</formula>
    </cfRule>
  </conditionalFormatting>
  <conditionalFormatting sqref="F58">
    <cfRule type="expression" dxfId="16" priority="1">
      <formula>+ISBLANK($F$112)</formula>
    </cfRule>
  </conditionalFormatting>
  <conditionalFormatting sqref="F59">
    <cfRule type="expression" dxfId="15" priority="30">
      <formula>+AND(ISBLANK($F$60:$F$62))</formula>
    </cfRule>
  </conditionalFormatting>
  <conditionalFormatting sqref="F68">
    <cfRule type="expression" dxfId="14" priority="24">
      <formula>+AND(ISBLANK($F$44:$F$47),ISBLANK($F$49:$F$50),ISBLANK($F$52:$F$53),ISBLANK($F$55:$F$57),ISBLANK($F$60:$F$66))</formula>
    </cfRule>
  </conditionalFormatting>
  <conditionalFormatting sqref="F93">
    <cfRule type="expression" dxfId="13" priority="28">
      <formula>+AND(ISBLANK($F$94:$F$95))</formula>
    </cfRule>
  </conditionalFormatting>
  <conditionalFormatting sqref="F96">
    <cfRule type="expression" dxfId="12" priority="19">
      <formula>+AND(ISBLANK($F$44:$F$47),ISBLANK($F$49:$F$50),ISBLANK($F$52:$F$53),ISBLANK($F$55:$F$57),ISBLANK($F$60:$F$66),ISBLANK($F$94:$F$95))</formula>
    </cfRule>
  </conditionalFormatting>
  <conditionalFormatting sqref="F99">
    <cfRule type="expression" dxfId="11" priority="21">
      <formula>+AND(ISBLANK($F$55:$F$56),ISBLANK($F$35))</formula>
    </cfRule>
  </conditionalFormatting>
  <conditionalFormatting sqref="F100">
    <cfRule type="expression" dxfId="10" priority="18">
      <formula>+AND(ISBLANK($F$97),$F$99&gt;=0)</formula>
    </cfRule>
  </conditionalFormatting>
  <conditionalFormatting sqref="F117">
    <cfRule type="expression" dxfId="9" priority="27">
      <formula>+AND(ISBLANK($F$112:$F$116))</formula>
    </cfRule>
  </conditionalFormatting>
  <conditionalFormatting sqref="F119">
    <cfRule type="expression" dxfId="8" priority="15">
      <formula>+AND(ISBLANK($F$112:$F$116))</formula>
    </cfRule>
  </conditionalFormatting>
  <conditionalFormatting sqref="F159">
    <cfRule type="expression" dxfId="7" priority="13">
      <formula>+AND(ISBLANK($F$149),ISBLANK($F$152),ISBLANK($F$155:$F$156))</formula>
    </cfRule>
  </conditionalFormatting>
  <conditionalFormatting sqref="F163">
    <cfRule type="expression" dxfId="6" priority="43">
      <formula>+ISBLANK($F$161)</formula>
    </cfRule>
  </conditionalFormatting>
  <conditionalFormatting sqref="F165">
    <cfRule type="expression" dxfId="5" priority="6">
      <formula>+AND(ISBLANK($F$149),ISBLANK($F$152),ISBLANK($F$155:$F$156),ISBLANK($F$161))</formula>
    </cfRule>
  </conditionalFormatting>
  <conditionalFormatting sqref="F166">
    <cfRule type="expression" dxfId="4" priority="4">
      <formula>+ISBLANK($F$97)</formula>
    </cfRule>
  </conditionalFormatting>
  <conditionalFormatting sqref="F181">
    <cfRule type="expression" dxfId="3" priority="11">
      <formula>+AND(ISBLANK($F$177),ISBLANK($F$180))</formula>
    </cfRule>
  </conditionalFormatting>
  <conditionalFormatting sqref="F185">
    <cfRule type="expression" dxfId="2" priority="41">
      <formula>+ISBLANK($F$183)</formula>
    </cfRule>
  </conditionalFormatting>
  <conditionalFormatting sqref="F187">
    <cfRule type="expression" dxfId="1" priority="8">
      <formula>+AND(ISBLANK($F$177),ISBLANK($F$180),ISBLANK($F$183))</formula>
    </cfRule>
  </conditionalFormatting>
  <conditionalFormatting sqref="F188">
    <cfRule type="expression" dxfId="0" priority="10">
      <formula>+AND(ISBLANK($F$112),ISBLANK($F$113),ISBLANK($F$114),ISBLANK($F$115),ISBLANK($F$116))</formula>
    </cfRule>
  </conditionalFormatting>
  <dataValidations count="6">
    <dataValidation allowBlank="1" showInputMessage="1" showErrorMessage="1" promptTitle="Hodnota musí být minimálně 0" prompt="Hodnota na tomto řádku musí být minimálně 0._x000a_Je vypočtena vzorcem: _x000a_ř. VII.1 - ř. 4.1 - ř. 4.2 _x000a__x000a_a zároveň platí: ř.16 ≤ ř.14. _x000a_" sqref="E99 I99 JE99 TA99 ACW99 AMS99 AWO99 BGK99 BQG99 CAC99 CJY99 CTU99 DDQ99 DNM99 DXI99 EHE99 ERA99 FAW99 FKS99 FUO99 GEK99 GOG99 GYC99 HHY99 HRU99 IBQ99 ILM99 IVI99 JFE99 JPA99 JYW99 KIS99 KSO99 LCK99 LMG99 LWC99 MFY99 MPU99 MZQ99 NJM99 NTI99 ODE99 ONA99 OWW99 PGS99 PQO99 QAK99 QKG99 QUC99 RDY99 RNU99 RXQ99 SHM99 SRI99 TBE99 TLA99 TUW99 UES99 UOO99 UYK99 VIG99 VSC99 WBY99 WLU99 E65635 I65635 JE65635 TA65635 ACW65635 AMS65635 AWO65635 BGK65635 BQG65635 CAC65635 CJY65635 CTU65635 DDQ65635 DNM65635 DXI65635 EHE65635 ERA65635 FAW65635 FKS65635 FUO65635 GEK65635 GOG65635 GYC65635 HHY65635 HRU65635 IBQ65635 ILM65635 IVI65635 JFE65635 JPA65635 JYW65635 KIS65635 KSO65635 LCK65635 LMG65635 LWC65635 MFY65635 MPU65635 MZQ65635 NJM65635 NTI65635 ODE65635 ONA65635 OWW65635 PGS65635 PQO65635 QAK65635 QKG65635 QUC65635 RDY65635 RNU65635 RXQ65635 SHM65635 SRI65635 TBE65635 TLA65635 TUW65635 UES65635 UOO65635 UYK65635 VIG65635 VSC65635 WBY65635 WLU65635 E131171 I131171 JE131171 TA131171 ACW131171 AMS131171 AWO131171 BGK131171 BQG131171 CAC131171 CJY131171 CTU131171 DDQ131171 DNM131171 DXI131171 EHE131171 ERA131171 FAW131171 FKS131171 FUO131171 GEK131171 GOG131171 GYC131171 HHY131171 HRU131171 IBQ131171 ILM131171 IVI131171 JFE131171 JPA131171 JYW131171 KIS131171 KSO131171 LCK131171 LMG131171 LWC131171 MFY131171 MPU131171 MZQ131171 NJM131171 NTI131171 ODE131171 ONA131171 OWW131171 PGS131171 PQO131171 QAK131171 QKG131171 QUC131171 RDY131171 RNU131171 RXQ131171 SHM131171 SRI131171 TBE131171 TLA131171 TUW131171 UES131171 UOO131171 UYK131171 VIG131171 VSC131171 WBY131171 WLU131171 E196707 I196707 JE196707 TA196707 ACW196707 AMS196707 AWO196707 BGK196707 BQG196707 CAC196707 CJY196707 CTU196707 DDQ196707 DNM196707 DXI196707 EHE196707 ERA196707 FAW196707 FKS196707 FUO196707 GEK196707 GOG196707 GYC196707 HHY196707 HRU196707 IBQ196707 ILM196707 IVI196707 JFE196707 JPA196707 JYW196707 KIS196707 KSO196707 LCK196707 LMG196707 LWC196707 MFY196707 MPU196707 MZQ196707 NJM196707 NTI196707 ODE196707 ONA196707 OWW196707 PGS196707 PQO196707 QAK196707 QKG196707 QUC196707 RDY196707 RNU196707 RXQ196707 SHM196707 SRI196707 TBE196707 TLA196707 TUW196707 UES196707 UOO196707 UYK196707 VIG196707 VSC196707 WBY196707 WLU196707 E262243 I262243 JE262243 TA262243 ACW262243 AMS262243 AWO262243 BGK262243 BQG262243 CAC262243 CJY262243 CTU262243 DDQ262243 DNM262243 DXI262243 EHE262243 ERA262243 FAW262243 FKS262243 FUO262243 GEK262243 GOG262243 GYC262243 HHY262243 HRU262243 IBQ262243 ILM262243 IVI262243 JFE262243 JPA262243 JYW262243 KIS262243 KSO262243 LCK262243 LMG262243 LWC262243 MFY262243 MPU262243 MZQ262243 NJM262243 NTI262243 ODE262243 ONA262243 OWW262243 PGS262243 PQO262243 QAK262243 QKG262243 QUC262243 RDY262243 RNU262243 RXQ262243 SHM262243 SRI262243 TBE262243 TLA262243 TUW262243 UES262243 UOO262243 UYK262243 VIG262243 VSC262243 WBY262243 WLU262243 E327779 I327779 JE327779 TA327779 ACW327779 AMS327779 AWO327779 BGK327779 BQG327779 CAC327779 CJY327779 CTU327779 DDQ327779 DNM327779 DXI327779 EHE327779 ERA327779 FAW327779 FKS327779 FUO327779 GEK327779 GOG327779 GYC327779 HHY327779 HRU327779 IBQ327779 ILM327779 IVI327779 JFE327779 JPA327779 JYW327779 KIS327779 KSO327779 LCK327779 LMG327779 LWC327779 MFY327779 MPU327779 MZQ327779 NJM327779 NTI327779 ODE327779 ONA327779 OWW327779 PGS327779 PQO327779 QAK327779 QKG327779 QUC327779 RDY327779 RNU327779 RXQ327779 SHM327779 SRI327779 TBE327779 TLA327779 TUW327779 UES327779 UOO327779 UYK327779 VIG327779 VSC327779 WBY327779 WLU327779 E393315 I393315 JE393315 TA393315 ACW393315 AMS393315 AWO393315 BGK393315 BQG393315 CAC393315 CJY393315 CTU393315 DDQ393315 DNM393315 DXI393315 EHE393315 ERA393315 FAW393315 FKS393315 FUO393315 GEK393315 GOG393315 GYC393315 HHY393315 HRU393315 IBQ393315 ILM393315 IVI393315 JFE393315 JPA393315 JYW393315 KIS393315 KSO393315 LCK393315 LMG393315 LWC393315 MFY393315 MPU393315 MZQ393315 NJM393315 NTI393315 ODE393315 ONA393315 OWW393315 PGS393315 PQO393315 QAK393315 QKG393315 QUC393315 RDY393315 RNU393315 RXQ393315 SHM393315 SRI393315 TBE393315 TLA393315 TUW393315 UES393315 UOO393315 UYK393315 VIG393315 VSC393315 WBY393315 WLU393315 E458851 I458851 JE458851 TA458851 ACW458851 AMS458851 AWO458851 BGK458851 BQG458851 CAC458851 CJY458851 CTU458851 DDQ458851 DNM458851 DXI458851 EHE458851 ERA458851 FAW458851 FKS458851 FUO458851 GEK458851 GOG458851 GYC458851 HHY458851 HRU458851 IBQ458851 ILM458851 IVI458851 JFE458851 JPA458851 JYW458851 KIS458851 KSO458851 LCK458851 LMG458851 LWC458851 MFY458851 MPU458851 MZQ458851 NJM458851 NTI458851 ODE458851 ONA458851 OWW458851 PGS458851 PQO458851 QAK458851 QKG458851 QUC458851 RDY458851 RNU458851 RXQ458851 SHM458851 SRI458851 TBE458851 TLA458851 TUW458851 UES458851 UOO458851 UYK458851 VIG458851 VSC458851 WBY458851 WLU458851 E524387 I524387 JE524387 TA524387 ACW524387 AMS524387 AWO524387 BGK524387 BQG524387 CAC524387 CJY524387 CTU524387 DDQ524387 DNM524387 DXI524387 EHE524387 ERA524387 FAW524387 FKS524387 FUO524387 GEK524387 GOG524387 GYC524387 HHY524387 HRU524387 IBQ524387 ILM524387 IVI524387 JFE524387 JPA524387 JYW524387 KIS524387 KSO524387 LCK524387 LMG524387 LWC524387 MFY524387 MPU524387 MZQ524387 NJM524387 NTI524387 ODE524387 ONA524387 OWW524387 PGS524387 PQO524387 QAK524387 QKG524387 QUC524387 RDY524387 RNU524387 RXQ524387 SHM524387 SRI524387 TBE524387 TLA524387 TUW524387 UES524387 UOO524387 UYK524387 VIG524387 VSC524387 WBY524387 WLU524387 E589923 I589923 JE589923 TA589923 ACW589923 AMS589923 AWO589923 BGK589923 BQG589923 CAC589923 CJY589923 CTU589923 DDQ589923 DNM589923 DXI589923 EHE589923 ERA589923 FAW589923 FKS589923 FUO589923 GEK589923 GOG589923 GYC589923 HHY589923 HRU589923 IBQ589923 ILM589923 IVI589923 JFE589923 JPA589923 JYW589923 KIS589923 KSO589923 LCK589923 LMG589923 LWC589923 MFY589923 MPU589923 MZQ589923 NJM589923 NTI589923 ODE589923 ONA589923 OWW589923 PGS589923 PQO589923 QAK589923 QKG589923 QUC589923 RDY589923 RNU589923 RXQ589923 SHM589923 SRI589923 TBE589923 TLA589923 TUW589923 UES589923 UOO589923 UYK589923 VIG589923 VSC589923 WBY589923 WLU589923 E655459 I655459 JE655459 TA655459 ACW655459 AMS655459 AWO655459 BGK655459 BQG655459 CAC655459 CJY655459 CTU655459 DDQ655459 DNM655459 DXI655459 EHE655459 ERA655459 FAW655459 FKS655459 FUO655459 GEK655459 GOG655459 GYC655459 HHY655459 HRU655459 IBQ655459 ILM655459 IVI655459 JFE655459 JPA655459 JYW655459 KIS655459 KSO655459 LCK655459 LMG655459 LWC655459 MFY655459 MPU655459 MZQ655459 NJM655459 NTI655459 ODE655459 ONA655459 OWW655459 PGS655459 PQO655459 QAK655459 QKG655459 QUC655459 RDY655459 RNU655459 RXQ655459 SHM655459 SRI655459 TBE655459 TLA655459 TUW655459 UES655459 UOO655459 UYK655459 VIG655459 VSC655459 WBY655459 WLU655459 E720995 I720995 JE720995 TA720995 ACW720995 AMS720995 AWO720995 BGK720995 BQG720995 CAC720995 CJY720995 CTU720995 DDQ720995 DNM720995 DXI720995 EHE720995 ERA720995 FAW720995 FKS720995 FUO720995 GEK720995 GOG720995 GYC720995 HHY720995 HRU720995 IBQ720995 ILM720995 IVI720995 JFE720995 JPA720995 JYW720995 KIS720995 KSO720995 LCK720995 LMG720995 LWC720995 MFY720995 MPU720995 MZQ720995 NJM720995 NTI720995 ODE720995 ONA720995 OWW720995 PGS720995 PQO720995 QAK720995 QKG720995 QUC720995 RDY720995 RNU720995 RXQ720995 SHM720995 SRI720995 TBE720995 TLA720995 TUW720995 UES720995 UOO720995 UYK720995 VIG720995 VSC720995 WBY720995 WLU720995 E786531 I786531 JE786531 TA786531 ACW786531 AMS786531 AWO786531 BGK786531 BQG786531 CAC786531 CJY786531 CTU786531 DDQ786531 DNM786531 DXI786531 EHE786531 ERA786531 FAW786531 FKS786531 FUO786531 GEK786531 GOG786531 GYC786531 HHY786531 HRU786531 IBQ786531 ILM786531 IVI786531 JFE786531 JPA786531 JYW786531 KIS786531 KSO786531 LCK786531 LMG786531 LWC786531 MFY786531 MPU786531 MZQ786531 NJM786531 NTI786531 ODE786531 ONA786531 OWW786531 PGS786531 PQO786531 QAK786531 QKG786531 QUC786531 RDY786531 RNU786531 RXQ786531 SHM786531 SRI786531 TBE786531 TLA786531 TUW786531 UES786531 UOO786531 UYK786531 VIG786531 VSC786531 WBY786531 WLU786531 E852067 I852067 JE852067 TA852067 ACW852067 AMS852067 AWO852067 BGK852067 BQG852067 CAC852067 CJY852067 CTU852067 DDQ852067 DNM852067 DXI852067 EHE852067 ERA852067 FAW852067 FKS852067 FUO852067 GEK852067 GOG852067 GYC852067 HHY852067 HRU852067 IBQ852067 ILM852067 IVI852067 JFE852067 JPA852067 JYW852067 KIS852067 KSO852067 LCK852067 LMG852067 LWC852067 MFY852067 MPU852067 MZQ852067 NJM852067 NTI852067 ODE852067 ONA852067 OWW852067 PGS852067 PQO852067 QAK852067 QKG852067 QUC852067 RDY852067 RNU852067 RXQ852067 SHM852067 SRI852067 TBE852067 TLA852067 TUW852067 UES852067 UOO852067 UYK852067 VIG852067 VSC852067 WBY852067 WLU852067 E917603 I917603 JE917603 TA917603 ACW917603 AMS917603 AWO917603 BGK917603 BQG917603 CAC917603 CJY917603 CTU917603 DDQ917603 DNM917603 DXI917603 EHE917603 ERA917603 FAW917603 FKS917603 FUO917603 GEK917603 GOG917603 GYC917603 HHY917603 HRU917603 IBQ917603 ILM917603 IVI917603 JFE917603 JPA917603 JYW917603 KIS917603 KSO917603 LCK917603 LMG917603 LWC917603 MFY917603 MPU917603 MZQ917603 NJM917603 NTI917603 ODE917603 ONA917603 OWW917603 PGS917603 PQO917603 QAK917603 QKG917603 QUC917603 RDY917603 RNU917603 RXQ917603 SHM917603 SRI917603 TBE917603 TLA917603 TUW917603 UES917603 UOO917603 UYK917603 VIG917603 VSC917603 WBY917603 WLU917603 E983139 I983139 JE983139 TA983139 ACW983139 AMS983139 AWO983139 BGK983139 BQG983139 CAC983139 CJY983139 CTU983139 DDQ983139 DNM983139 DXI983139 EHE983139 ERA983139 FAW983139 FKS983139 FUO983139 GEK983139 GOG983139 GYC983139 HHY983139 HRU983139 IBQ983139 ILM983139 IVI983139 JFE983139 JPA983139 JYW983139 KIS983139 KSO983139 LCK983139 LMG983139 LWC983139 MFY983139 MPU983139 MZQ983139 NJM983139 NTI983139 ODE983139 ONA983139 OWW983139 PGS983139 PQO983139 QAK983139 QKG983139 QUC983139 RDY983139 RNU983139 RXQ983139 SHM983139 SRI983139 TBE983139 TLA983139 TUW983139 UES983139 UOO983139 UYK983139 VIG983139 VSC983139 WBY983139 WLU983139" xr:uid="{323D6993-AEAC-4F1D-B795-00FDF915EAD7}"/>
    <dataValidation allowBlank="1" showInputMessage="1" showErrorMessage="1" promptTitle="Hodnota musí být minimálně 0" prompt="Hodnota na tomto řádku musí být minimálně 0._x000a_Je vypočtena vzorcem: _x000a_ř. VII.1 - ř. 4.1 - ř. 4.2._x000a_" sqref="F99 J99 JF99 TB99 ACX99 AMT99 AWP99 BGL99 BQH99 CAD99 CJZ99 CTV99 DDR99 DNN99 DXJ99 EHF99 ERB99 FAX99 FKT99 FUP99 GEL99 GOH99 GYD99 HHZ99 HRV99 IBR99 ILN99 IVJ99 JFF99 JPB99 JYX99 KIT99 KSP99 LCL99 LMH99 LWD99 MFZ99 MPV99 MZR99 NJN99 NTJ99 ODF99 ONB99 OWX99 PGT99 PQP99 QAL99 QKH99 QUD99 RDZ99 RNV99 RXR99 SHN99 SRJ99 TBF99 TLB99 TUX99 UET99 UOP99 UYL99 VIH99 VSD99 WBZ99 WLV99 F65635 J65635 JF65635 TB65635 ACX65635 AMT65635 AWP65635 BGL65635 BQH65635 CAD65635 CJZ65635 CTV65635 DDR65635 DNN65635 DXJ65635 EHF65635 ERB65635 FAX65635 FKT65635 FUP65635 GEL65635 GOH65635 GYD65635 HHZ65635 HRV65635 IBR65635 ILN65635 IVJ65635 JFF65635 JPB65635 JYX65635 KIT65635 KSP65635 LCL65635 LMH65635 LWD65635 MFZ65635 MPV65635 MZR65635 NJN65635 NTJ65635 ODF65635 ONB65635 OWX65635 PGT65635 PQP65635 QAL65635 QKH65635 QUD65635 RDZ65635 RNV65635 RXR65635 SHN65635 SRJ65635 TBF65635 TLB65635 TUX65635 UET65635 UOP65635 UYL65635 VIH65635 VSD65635 WBZ65635 WLV65635 F131171 J131171 JF131171 TB131171 ACX131171 AMT131171 AWP131171 BGL131171 BQH131171 CAD131171 CJZ131171 CTV131171 DDR131171 DNN131171 DXJ131171 EHF131171 ERB131171 FAX131171 FKT131171 FUP131171 GEL131171 GOH131171 GYD131171 HHZ131171 HRV131171 IBR131171 ILN131171 IVJ131171 JFF131171 JPB131171 JYX131171 KIT131171 KSP131171 LCL131171 LMH131171 LWD131171 MFZ131171 MPV131171 MZR131171 NJN131171 NTJ131171 ODF131171 ONB131171 OWX131171 PGT131171 PQP131171 QAL131171 QKH131171 QUD131171 RDZ131171 RNV131171 RXR131171 SHN131171 SRJ131171 TBF131171 TLB131171 TUX131171 UET131171 UOP131171 UYL131171 VIH131171 VSD131171 WBZ131171 WLV131171 F196707 J196707 JF196707 TB196707 ACX196707 AMT196707 AWP196707 BGL196707 BQH196707 CAD196707 CJZ196707 CTV196707 DDR196707 DNN196707 DXJ196707 EHF196707 ERB196707 FAX196707 FKT196707 FUP196707 GEL196707 GOH196707 GYD196707 HHZ196707 HRV196707 IBR196707 ILN196707 IVJ196707 JFF196707 JPB196707 JYX196707 KIT196707 KSP196707 LCL196707 LMH196707 LWD196707 MFZ196707 MPV196707 MZR196707 NJN196707 NTJ196707 ODF196707 ONB196707 OWX196707 PGT196707 PQP196707 QAL196707 QKH196707 QUD196707 RDZ196707 RNV196707 RXR196707 SHN196707 SRJ196707 TBF196707 TLB196707 TUX196707 UET196707 UOP196707 UYL196707 VIH196707 VSD196707 WBZ196707 WLV196707 F262243 J262243 JF262243 TB262243 ACX262243 AMT262243 AWP262243 BGL262243 BQH262243 CAD262243 CJZ262243 CTV262243 DDR262243 DNN262243 DXJ262243 EHF262243 ERB262243 FAX262243 FKT262243 FUP262243 GEL262243 GOH262243 GYD262243 HHZ262243 HRV262243 IBR262243 ILN262243 IVJ262243 JFF262243 JPB262243 JYX262243 KIT262243 KSP262243 LCL262243 LMH262243 LWD262243 MFZ262243 MPV262243 MZR262243 NJN262243 NTJ262243 ODF262243 ONB262243 OWX262243 PGT262243 PQP262243 QAL262243 QKH262243 QUD262243 RDZ262243 RNV262243 RXR262243 SHN262243 SRJ262243 TBF262243 TLB262243 TUX262243 UET262243 UOP262243 UYL262243 VIH262243 VSD262243 WBZ262243 WLV262243 F327779 J327779 JF327779 TB327779 ACX327779 AMT327779 AWP327779 BGL327779 BQH327779 CAD327779 CJZ327779 CTV327779 DDR327779 DNN327779 DXJ327779 EHF327779 ERB327779 FAX327779 FKT327779 FUP327779 GEL327779 GOH327779 GYD327779 HHZ327779 HRV327779 IBR327779 ILN327779 IVJ327779 JFF327779 JPB327779 JYX327779 KIT327779 KSP327779 LCL327779 LMH327779 LWD327779 MFZ327779 MPV327779 MZR327779 NJN327779 NTJ327779 ODF327779 ONB327779 OWX327779 PGT327779 PQP327779 QAL327779 QKH327779 QUD327779 RDZ327779 RNV327779 RXR327779 SHN327779 SRJ327779 TBF327779 TLB327779 TUX327779 UET327779 UOP327779 UYL327779 VIH327779 VSD327779 WBZ327779 WLV327779 F393315 J393315 JF393315 TB393315 ACX393315 AMT393315 AWP393315 BGL393315 BQH393315 CAD393315 CJZ393315 CTV393315 DDR393315 DNN393315 DXJ393315 EHF393315 ERB393315 FAX393315 FKT393315 FUP393315 GEL393315 GOH393315 GYD393315 HHZ393315 HRV393315 IBR393315 ILN393315 IVJ393315 JFF393315 JPB393315 JYX393315 KIT393315 KSP393315 LCL393315 LMH393315 LWD393315 MFZ393315 MPV393315 MZR393315 NJN393315 NTJ393315 ODF393315 ONB393315 OWX393315 PGT393315 PQP393315 QAL393315 QKH393315 QUD393315 RDZ393315 RNV393315 RXR393315 SHN393315 SRJ393315 TBF393315 TLB393315 TUX393315 UET393315 UOP393315 UYL393315 VIH393315 VSD393315 WBZ393315 WLV393315 F458851 J458851 JF458851 TB458851 ACX458851 AMT458851 AWP458851 BGL458851 BQH458851 CAD458851 CJZ458851 CTV458851 DDR458851 DNN458851 DXJ458851 EHF458851 ERB458851 FAX458851 FKT458851 FUP458851 GEL458851 GOH458851 GYD458851 HHZ458851 HRV458851 IBR458851 ILN458851 IVJ458851 JFF458851 JPB458851 JYX458851 KIT458851 KSP458851 LCL458851 LMH458851 LWD458851 MFZ458851 MPV458851 MZR458851 NJN458851 NTJ458851 ODF458851 ONB458851 OWX458851 PGT458851 PQP458851 QAL458851 QKH458851 QUD458851 RDZ458851 RNV458851 RXR458851 SHN458851 SRJ458851 TBF458851 TLB458851 TUX458851 UET458851 UOP458851 UYL458851 VIH458851 VSD458851 WBZ458851 WLV458851 F524387 J524387 JF524387 TB524387 ACX524387 AMT524387 AWP524387 BGL524387 BQH524387 CAD524387 CJZ524387 CTV524387 DDR524387 DNN524387 DXJ524387 EHF524387 ERB524387 FAX524387 FKT524387 FUP524387 GEL524387 GOH524387 GYD524387 HHZ524387 HRV524387 IBR524387 ILN524387 IVJ524387 JFF524387 JPB524387 JYX524387 KIT524387 KSP524387 LCL524387 LMH524387 LWD524387 MFZ524387 MPV524387 MZR524387 NJN524387 NTJ524387 ODF524387 ONB524387 OWX524387 PGT524387 PQP524387 QAL524387 QKH524387 QUD524387 RDZ524387 RNV524387 RXR524387 SHN524387 SRJ524387 TBF524387 TLB524387 TUX524387 UET524387 UOP524387 UYL524387 VIH524387 VSD524387 WBZ524387 WLV524387 F589923 J589923 JF589923 TB589923 ACX589923 AMT589923 AWP589923 BGL589923 BQH589923 CAD589923 CJZ589923 CTV589923 DDR589923 DNN589923 DXJ589923 EHF589923 ERB589923 FAX589923 FKT589923 FUP589923 GEL589923 GOH589923 GYD589923 HHZ589923 HRV589923 IBR589923 ILN589923 IVJ589923 JFF589923 JPB589923 JYX589923 KIT589923 KSP589923 LCL589923 LMH589923 LWD589923 MFZ589923 MPV589923 MZR589923 NJN589923 NTJ589923 ODF589923 ONB589923 OWX589923 PGT589923 PQP589923 QAL589923 QKH589923 QUD589923 RDZ589923 RNV589923 RXR589923 SHN589923 SRJ589923 TBF589923 TLB589923 TUX589923 UET589923 UOP589923 UYL589923 VIH589923 VSD589923 WBZ589923 WLV589923 F655459 J655459 JF655459 TB655459 ACX655459 AMT655459 AWP655459 BGL655459 BQH655459 CAD655459 CJZ655459 CTV655459 DDR655459 DNN655459 DXJ655459 EHF655459 ERB655459 FAX655459 FKT655459 FUP655459 GEL655459 GOH655459 GYD655459 HHZ655459 HRV655459 IBR655459 ILN655459 IVJ655459 JFF655459 JPB655459 JYX655459 KIT655459 KSP655459 LCL655459 LMH655459 LWD655459 MFZ655459 MPV655459 MZR655459 NJN655459 NTJ655459 ODF655459 ONB655459 OWX655459 PGT655459 PQP655459 QAL655459 QKH655459 QUD655459 RDZ655459 RNV655459 RXR655459 SHN655459 SRJ655459 TBF655459 TLB655459 TUX655459 UET655459 UOP655459 UYL655459 VIH655459 VSD655459 WBZ655459 WLV655459 F720995 J720995 JF720995 TB720995 ACX720995 AMT720995 AWP720995 BGL720995 BQH720995 CAD720995 CJZ720995 CTV720995 DDR720995 DNN720995 DXJ720995 EHF720995 ERB720995 FAX720995 FKT720995 FUP720995 GEL720995 GOH720995 GYD720995 HHZ720995 HRV720995 IBR720995 ILN720995 IVJ720995 JFF720995 JPB720995 JYX720995 KIT720995 KSP720995 LCL720995 LMH720995 LWD720995 MFZ720995 MPV720995 MZR720995 NJN720995 NTJ720995 ODF720995 ONB720995 OWX720995 PGT720995 PQP720995 QAL720995 QKH720995 QUD720995 RDZ720995 RNV720995 RXR720995 SHN720995 SRJ720995 TBF720995 TLB720995 TUX720995 UET720995 UOP720995 UYL720995 VIH720995 VSD720995 WBZ720995 WLV720995 F786531 J786531 JF786531 TB786531 ACX786531 AMT786531 AWP786531 BGL786531 BQH786531 CAD786531 CJZ786531 CTV786531 DDR786531 DNN786531 DXJ786531 EHF786531 ERB786531 FAX786531 FKT786531 FUP786531 GEL786531 GOH786531 GYD786531 HHZ786531 HRV786531 IBR786531 ILN786531 IVJ786531 JFF786531 JPB786531 JYX786531 KIT786531 KSP786531 LCL786531 LMH786531 LWD786531 MFZ786531 MPV786531 MZR786531 NJN786531 NTJ786531 ODF786531 ONB786531 OWX786531 PGT786531 PQP786531 QAL786531 QKH786531 QUD786531 RDZ786531 RNV786531 RXR786531 SHN786531 SRJ786531 TBF786531 TLB786531 TUX786531 UET786531 UOP786531 UYL786531 VIH786531 VSD786531 WBZ786531 WLV786531 F852067 J852067 JF852067 TB852067 ACX852067 AMT852067 AWP852067 BGL852067 BQH852067 CAD852067 CJZ852067 CTV852067 DDR852067 DNN852067 DXJ852067 EHF852067 ERB852067 FAX852067 FKT852067 FUP852067 GEL852067 GOH852067 GYD852067 HHZ852067 HRV852067 IBR852067 ILN852067 IVJ852067 JFF852067 JPB852067 JYX852067 KIT852067 KSP852067 LCL852067 LMH852067 LWD852067 MFZ852067 MPV852067 MZR852067 NJN852067 NTJ852067 ODF852067 ONB852067 OWX852067 PGT852067 PQP852067 QAL852067 QKH852067 QUD852067 RDZ852067 RNV852067 RXR852067 SHN852067 SRJ852067 TBF852067 TLB852067 TUX852067 UET852067 UOP852067 UYL852067 VIH852067 VSD852067 WBZ852067 WLV852067 F917603 J917603 JF917603 TB917603 ACX917603 AMT917603 AWP917603 BGL917603 BQH917603 CAD917603 CJZ917603 CTV917603 DDR917603 DNN917603 DXJ917603 EHF917603 ERB917603 FAX917603 FKT917603 FUP917603 GEL917603 GOH917603 GYD917603 HHZ917603 HRV917603 IBR917603 ILN917603 IVJ917603 JFF917603 JPB917603 JYX917603 KIT917603 KSP917603 LCL917603 LMH917603 LWD917603 MFZ917603 MPV917603 MZR917603 NJN917603 NTJ917603 ODF917603 ONB917603 OWX917603 PGT917603 PQP917603 QAL917603 QKH917603 QUD917603 RDZ917603 RNV917603 RXR917603 SHN917603 SRJ917603 TBF917603 TLB917603 TUX917603 UET917603 UOP917603 UYL917603 VIH917603 VSD917603 WBZ917603 WLV917603 F983139 J983139 JF983139 TB983139 ACX983139 AMT983139 AWP983139 BGL983139 BQH983139 CAD983139 CJZ983139 CTV983139 DDR983139 DNN983139 DXJ983139 EHF983139 ERB983139 FAX983139 FKT983139 FUP983139 GEL983139 GOH983139 GYD983139 HHZ983139 HRV983139 IBR983139 ILN983139 IVJ983139 JFF983139 JPB983139 JYX983139 KIT983139 KSP983139 LCL983139 LMH983139 LWD983139 MFZ983139 MPV983139 MZR983139 NJN983139 NTJ983139 ODF983139 ONB983139 OWX983139 PGT983139 PQP983139 QAL983139 QKH983139 QUD983139 RDZ983139 RNV983139 RXR983139 SHN983139 SRJ983139 TBF983139 TLB983139 TUX983139 UET983139 UOP983139 UYL983139 VIH983139 VSD983139 WBZ983139 WLV983139" xr:uid="{91E59AB4-4E7E-4908-832F-057191B64444}"/>
    <dataValidation type="list" allowBlank="1" showInputMessage="1" showErrorMessage="1" sqref="D29:F29 H29:J29 JD29:JF29 SZ29:TB29 ACV29:ACX29 AMR29:AMT29 AWN29:AWP29 BGJ29:BGL29 BQF29:BQH29 CAB29:CAD29 CJX29:CJZ29 CTT29:CTV29 DDP29:DDR29 DNL29:DNN29 DXH29:DXJ29 EHD29:EHF29 EQZ29:ERB29 FAV29:FAX29 FKR29:FKT29 FUN29:FUP29 GEJ29:GEL29 GOF29:GOH29 GYB29:GYD29 HHX29:HHZ29 HRT29:HRV29 IBP29:IBR29 ILL29:ILN29 IVH29:IVJ29 JFD29:JFF29 JOZ29:JPB29 JYV29:JYX29 KIR29:KIT29 KSN29:KSP29 LCJ29:LCL29 LMF29:LMH29 LWB29:LWD29 MFX29:MFZ29 MPT29:MPV29 MZP29:MZR29 NJL29:NJN29 NTH29:NTJ29 ODD29:ODF29 OMZ29:ONB29 OWV29:OWX29 PGR29:PGT29 PQN29:PQP29 QAJ29:QAL29 QKF29:QKH29 QUB29:QUD29 RDX29:RDZ29 RNT29:RNV29 RXP29:RXR29 SHL29:SHN29 SRH29:SRJ29 TBD29:TBF29 TKZ29:TLB29 TUV29:TUX29 UER29:UET29 UON29:UOP29 UYJ29:UYL29 VIF29:VIH29 VSB29:VSD29 WBX29:WBZ29 WLT29:WLV29 D65565:F65565 H65565:J65565 JD65565:JF65565 SZ65565:TB65565 ACV65565:ACX65565 AMR65565:AMT65565 AWN65565:AWP65565 BGJ65565:BGL65565 BQF65565:BQH65565 CAB65565:CAD65565 CJX65565:CJZ65565 CTT65565:CTV65565 DDP65565:DDR65565 DNL65565:DNN65565 DXH65565:DXJ65565 EHD65565:EHF65565 EQZ65565:ERB65565 FAV65565:FAX65565 FKR65565:FKT65565 FUN65565:FUP65565 GEJ65565:GEL65565 GOF65565:GOH65565 GYB65565:GYD65565 HHX65565:HHZ65565 HRT65565:HRV65565 IBP65565:IBR65565 ILL65565:ILN65565 IVH65565:IVJ65565 JFD65565:JFF65565 JOZ65565:JPB65565 JYV65565:JYX65565 KIR65565:KIT65565 KSN65565:KSP65565 LCJ65565:LCL65565 LMF65565:LMH65565 LWB65565:LWD65565 MFX65565:MFZ65565 MPT65565:MPV65565 MZP65565:MZR65565 NJL65565:NJN65565 NTH65565:NTJ65565 ODD65565:ODF65565 OMZ65565:ONB65565 OWV65565:OWX65565 PGR65565:PGT65565 PQN65565:PQP65565 QAJ65565:QAL65565 QKF65565:QKH65565 QUB65565:QUD65565 RDX65565:RDZ65565 RNT65565:RNV65565 RXP65565:RXR65565 SHL65565:SHN65565 SRH65565:SRJ65565 TBD65565:TBF65565 TKZ65565:TLB65565 TUV65565:TUX65565 UER65565:UET65565 UON65565:UOP65565 UYJ65565:UYL65565 VIF65565:VIH65565 VSB65565:VSD65565 WBX65565:WBZ65565 WLT65565:WLV65565 D131101:F131101 H131101:J131101 JD131101:JF131101 SZ131101:TB131101 ACV131101:ACX131101 AMR131101:AMT131101 AWN131101:AWP131101 BGJ131101:BGL131101 BQF131101:BQH131101 CAB131101:CAD131101 CJX131101:CJZ131101 CTT131101:CTV131101 DDP131101:DDR131101 DNL131101:DNN131101 DXH131101:DXJ131101 EHD131101:EHF131101 EQZ131101:ERB131101 FAV131101:FAX131101 FKR131101:FKT131101 FUN131101:FUP131101 GEJ131101:GEL131101 GOF131101:GOH131101 GYB131101:GYD131101 HHX131101:HHZ131101 HRT131101:HRV131101 IBP131101:IBR131101 ILL131101:ILN131101 IVH131101:IVJ131101 JFD131101:JFF131101 JOZ131101:JPB131101 JYV131101:JYX131101 KIR131101:KIT131101 KSN131101:KSP131101 LCJ131101:LCL131101 LMF131101:LMH131101 LWB131101:LWD131101 MFX131101:MFZ131101 MPT131101:MPV131101 MZP131101:MZR131101 NJL131101:NJN131101 NTH131101:NTJ131101 ODD131101:ODF131101 OMZ131101:ONB131101 OWV131101:OWX131101 PGR131101:PGT131101 PQN131101:PQP131101 QAJ131101:QAL131101 QKF131101:QKH131101 QUB131101:QUD131101 RDX131101:RDZ131101 RNT131101:RNV131101 RXP131101:RXR131101 SHL131101:SHN131101 SRH131101:SRJ131101 TBD131101:TBF131101 TKZ131101:TLB131101 TUV131101:TUX131101 UER131101:UET131101 UON131101:UOP131101 UYJ131101:UYL131101 VIF131101:VIH131101 VSB131101:VSD131101 WBX131101:WBZ131101 WLT131101:WLV131101 D196637:F196637 H196637:J196637 JD196637:JF196637 SZ196637:TB196637 ACV196637:ACX196637 AMR196637:AMT196637 AWN196637:AWP196637 BGJ196637:BGL196637 BQF196637:BQH196637 CAB196637:CAD196637 CJX196637:CJZ196637 CTT196637:CTV196637 DDP196637:DDR196637 DNL196637:DNN196637 DXH196637:DXJ196637 EHD196637:EHF196637 EQZ196637:ERB196637 FAV196637:FAX196637 FKR196637:FKT196637 FUN196637:FUP196637 GEJ196637:GEL196637 GOF196637:GOH196637 GYB196637:GYD196637 HHX196637:HHZ196637 HRT196637:HRV196637 IBP196637:IBR196637 ILL196637:ILN196637 IVH196637:IVJ196637 JFD196637:JFF196637 JOZ196637:JPB196637 JYV196637:JYX196637 KIR196637:KIT196637 KSN196637:KSP196637 LCJ196637:LCL196637 LMF196637:LMH196637 LWB196637:LWD196637 MFX196637:MFZ196637 MPT196637:MPV196637 MZP196637:MZR196637 NJL196637:NJN196637 NTH196637:NTJ196637 ODD196637:ODF196637 OMZ196637:ONB196637 OWV196637:OWX196637 PGR196637:PGT196637 PQN196637:PQP196637 QAJ196637:QAL196637 QKF196637:QKH196637 QUB196637:QUD196637 RDX196637:RDZ196637 RNT196637:RNV196637 RXP196637:RXR196637 SHL196637:SHN196637 SRH196637:SRJ196637 TBD196637:TBF196637 TKZ196637:TLB196637 TUV196637:TUX196637 UER196637:UET196637 UON196637:UOP196637 UYJ196637:UYL196637 VIF196637:VIH196637 VSB196637:VSD196637 WBX196637:WBZ196637 WLT196637:WLV196637 D262173:F262173 H262173:J262173 JD262173:JF262173 SZ262173:TB262173 ACV262173:ACX262173 AMR262173:AMT262173 AWN262173:AWP262173 BGJ262173:BGL262173 BQF262173:BQH262173 CAB262173:CAD262173 CJX262173:CJZ262173 CTT262173:CTV262173 DDP262173:DDR262173 DNL262173:DNN262173 DXH262173:DXJ262173 EHD262173:EHF262173 EQZ262173:ERB262173 FAV262173:FAX262173 FKR262173:FKT262173 FUN262173:FUP262173 GEJ262173:GEL262173 GOF262173:GOH262173 GYB262173:GYD262173 HHX262173:HHZ262173 HRT262173:HRV262173 IBP262173:IBR262173 ILL262173:ILN262173 IVH262173:IVJ262173 JFD262173:JFF262173 JOZ262173:JPB262173 JYV262173:JYX262173 KIR262173:KIT262173 KSN262173:KSP262173 LCJ262173:LCL262173 LMF262173:LMH262173 LWB262173:LWD262173 MFX262173:MFZ262173 MPT262173:MPV262173 MZP262173:MZR262173 NJL262173:NJN262173 NTH262173:NTJ262173 ODD262173:ODF262173 OMZ262173:ONB262173 OWV262173:OWX262173 PGR262173:PGT262173 PQN262173:PQP262173 QAJ262173:QAL262173 QKF262173:QKH262173 QUB262173:QUD262173 RDX262173:RDZ262173 RNT262173:RNV262173 RXP262173:RXR262173 SHL262173:SHN262173 SRH262173:SRJ262173 TBD262173:TBF262173 TKZ262173:TLB262173 TUV262173:TUX262173 UER262173:UET262173 UON262173:UOP262173 UYJ262173:UYL262173 VIF262173:VIH262173 VSB262173:VSD262173 WBX262173:WBZ262173 WLT262173:WLV262173 D327709:F327709 H327709:J327709 JD327709:JF327709 SZ327709:TB327709 ACV327709:ACX327709 AMR327709:AMT327709 AWN327709:AWP327709 BGJ327709:BGL327709 BQF327709:BQH327709 CAB327709:CAD327709 CJX327709:CJZ327709 CTT327709:CTV327709 DDP327709:DDR327709 DNL327709:DNN327709 DXH327709:DXJ327709 EHD327709:EHF327709 EQZ327709:ERB327709 FAV327709:FAX327709 FKR327709:FKT327709 FUN327709:FUP327709 GEJ327709:GEL327709 GOF327709:GOH327709 GYB327709:GYD327709 HHX327709:HHZ327709 HRT327709:HRV327709 IBP327709:IBR327709 ILL327709:ILN327709 IVH327709:IVJ327709 JFD327709:JFF327709 JOZ327709:JPB327709 JYV327709:JYX327709 KIR327709:KIT327709 KSN327709:KSP327709 LCJ327709:LCL327709 LMF327709:LMH327709 LWB327709:LWD327709 MFX327709:MFZ327709 MPT327709:MPV327709 MZP327709:MZR327709 NJL327709:NJN327709 NTH327709:NTJ327709 ODD327709:ODF327709 OMZ327709:ONB327709 OWV327709:OWX327709 PGR327709:PGT327709 PQN327709:PQP327709 QAJ327709:QAL327709 QKF327709:QKH327709 QUB327709:QUD327709 RDX327709:RDZ327709 RNT327709:RNV327709 RXP327709:RXR327709 SHL327709:SHN327709 SRH327709:SRJ327709 TBD327709:TBF327709 TKZ327709:TLB327709 TUV327709:TUX327709 UER327709:UET327709 UON327709:UOP327709 UYJ327709:UYL327709 VIF327709:VIH327709 VSB327709:VSD327709 WBX327709:WBZ327709 WLT327709:WLV327709 D393245:F393245 H393245:J393245 JD393245:JF393245 SZ393245:TB393245 ACV393245:ACX393245 AMR393245:AMT393245 AWN393245:AWP393245 BGJ393245:BGL393245 BQF393245:BQH393245 CAB393245:CAD393245 CJX393245:CJZ393245 CTT393245:CTV393245 DDP393245:DDR393245 DNL393245:DNN393245 DXH393245:DXJ393245 EHD393245:EHF393245 EQZ393245:ERB393245 FAV393245:FAX393245 FKR393245:FKT393245 FUN393245:FUP393245 GEJ393245:GEL393245 GOF393245:GOH393245 GYB393245:GYD393245 HHX393245:HHZ393245 HRT393245:HRV393245 IBP393245:IBR393245 ILL393245:ILN393245 IVH393245:IVJ393245 JFD393245:JFF393245 JOZ393245:JPB393245 JYV393245:JYX393245 KIR393245:KIT393245 KSN393245:KSP393245 LCJ393245:LCL393245 LMF393245:LMH393245 LWB393245:LWD393245 MFX393245:MFZ393245 MPT393245:MPV393245 MZP393245:MZR393245 NJL393245:NJN393245 NTH393245:NTJ393245 ODD393245:ODF393245 OMZ393245:ONB393245 OWV393245:OWX393245 PGR393245:PGT393245 PQN393245:PQP393245 QAJ393245:QAL393245 QKF393245:QKH393245 QUB393245:QUD393245 RDX393245:RDZ393245 RNT393245:RNV393245 RXP393245:RXR393245 SHL393245:SHN393245 SRH393245:SRJ393245 TBD393245:TBF393245 TKZ393245:TLB393245 TUV393245:TUX393245 UER393245:UET393245 UON393245:UOP393245 UYJ393245:UYL393245 VIF393245:VIH393245 VSB393245:VSD393245 WBX393245:WBZ393245 WLT393245:WLV393245 D458781:F458781 H458781:J458781 JD458781:JF458781 SZ458781:TB458781 ACV458781:ACX458781 AMR458781:AMT458781 AWN458781:AWP458781 BGJ458781:BGL458781 BQF458781:BQH458781 CAB458781:CAD458781 CJX458781:CJZ458781 CTT458781:CTV458781 DDP458781:DDR458781 DNL458781:DNN458781 DXH458781:DXJ458781 EHD458781:EHF458781 EQZ458781:ERB458781 FAV458781:FAX458781 FKR458781:FKT458781 FUN458781:FUP458781 GEJ458781:GEL458781 GOF458781:GOH458781 GYB458781:GYD458781 HHX458781:HHZ458781 HRT458781:HRV458781 IBP458781:IBR458781 ILL458781:ILN458781 IVH458781:IVJ458781 JFD458781:JFF458781 JOZ458781:JPB458781 JYV458781:JYX458781 KIR458781:KIT458781 KSN458781:KSP458781 LCJ458781:LCL458781 LMF458781:LMH458781 LWB458781:LWD458781 MFX458781:MFZ458781 MPT458781:MPV458781 MZP458781:MZR458781 NJL458781:NJN458781 NTH458781:NTJ458781 ODD458781:ODF458781 OMZ458781:ONB458781 OWV458781:OWX458781 PGR458781:PGT458781 PQN458781:PQP458781 QAJ458781:QAL458781 QKF458781:QKH458781 QUB458781:QUD458781 RDX458781:RDZ458781 RNT458781:RNV458781 RXP458781:RXR458781 SHL458781:SHN458781 SRH458781:SRJ458781 TBD458781:TBF458781 TKZ458781:TLB458781 TUV458781:TUX458781 UER458781:UET458781 UON458781:UOP458781 UYJ458781:UYL458781 VIF458781:VIH458781 VSB458781:VSD458781 WBX458781:WBZ458781 WLT458781:WLV458781 D524317:F524317 H524317:J524317 JD524317:JF524317 SZ524317:TB524317 ACV524317:ACX524317 AMR524317:AMT524317 AWN524317:AWP524317 BGJ524317:BGL524317 BQF524317:BQH524317 CAB524317:CAD524317 CJX524317:CJZ524317 CTT524317:CTV524317 DDP524317:DDR524317 DNL524317:DNN524317 DXH524317:DXJ524317 EHD524317:EHF524317 EQZ524317:ERB524317 FAV524317:FAX524317 FKR524317:FKT524317 FUN524317:FUP524317 GEJ524317:GEL524317 GOF524317:GOH524317 GYB524317:GYD524317 HHX524317:HHZ524317 HRT524317:HRV524317 IBP524317:IBR524317 ILL524317:ILN524317 IVH524317:IVJ524317 JFD524317:JFF524317 JOZ524317:JPB524317 JYV524317:JYX524317 KIR524317:KIT524317 KSN524317:KSP524317 LCJ524317:LCL524317 LMF524317:LMH524317 LWB524317:LWD524317 MFX524317:MFZ524317 MPT524317:MPV524317 MZP524317:MZR524317 NJL524317:NJN524317 NTH524317:NTJ524317 ODD524317:ODF524317 OMZ524317:ONB524317 OWV524317:OWX524317 PGR524317:PGT524317 PQN524317:PQP524317 QAJ524317:QAL524317 QKF524317:QKH524317 QUB524317:QUD524317 RDX524317:RDZ524317 RNT524317:RNV524317 RXP524317:RXR524317 SHL524317:SHN524317 SRH524317:SRJ524317 TBD524317:TBF524317 TKZ524317:TLB524317 TUV524317:TUX524317 UER524317:UET524317 UON524317:UOP524317 UYJ524317:UYL524317 VIF524317:VIH524317 VSB524317:VSD524317 WBX524317:WBZ524317 WLT524317:WLV524317 D589853:F589853 H589853:J589853 JD589853:JF589853 SZ589853:TB589853 ACV589853:ACX589853 AMR589853:AMT589853 AWN589853:AWP589853 BGJ589853:BGL589853 BQF589853:BQH589853 CAB589853:CAD589853 CJX589853:CJZ589853 CTT589853:CTV589853 DDP589853:DDR589853 DNL589853:DNN589853 DXH589853:DXJ589853 EHD589853:EHF589853 EQZ589853:ERB589853 FAV589853:FAX589853 FKR589853:FKT589853 FUN589853:FUP589853 GEJ589853:GEL589853 GOF589853:GOH589853 GYB589853:GYD589853 HHX589853:HHZ589853 HRT589853:HRV589853 IBP589853:IBR589853 ILL589853:ILN589853 IVH589853:IVJ589853 JFD589853:JFF589853 JOZ589853:JPB589853 JYV589853:JYX589853 KIR589853:KIT589853 KSN589853:KSP589853 LCJ589853:LCL589853 LMF589853:LMH589853 LWB589853:LWD589853 MFX589853:MFZ589853 MPT589853:MPV589853 MZP589853:MZR589853 NJL589853:NJN589853 NTH589853:NTJ589853 ODD589853:ODF589853 OMZ589853:ONB589853 OWV589853:OWX589853 PGR589853:PGT589853 PQN589853:PQP589853 QAJ589853:QAL589853 QKF589853:QKH589853 QUB589853:QUD589853 RDX589853:RDZ589853 RNT589853:RNV589853 RXP589853:RXR589853 SHL589853:SHN589853 SRH589853:SRJ589853 TBD589853:TBF589853 TKZ589853:TLB589853 TUV589853:TUX589853 UER589853:UET589853 UON589853:UOP589853 UYJ589853:UYL589853 VIF589853:VIH589853 VSB589853:VSD589853 WBX589853:WBZ589853 WLT589853:WLV589853 D655389:F655389 H655389:J655389 JD655389:JF655389 SZ655389:TB655389 ACV655389:ACX655389 AMR655389:AMT655389 AWN655389:AWP655389 BGJ655389:BGL655389 BQF655389:BQH655389 CAB655389:CAD655389 CJX655389:CJZ655389 CTT655389:CTV655389 DDP655389:DDR655389 DNL655389:DNN655389 DXH655389:DXJ655389 EHD655389:EHF655389 EQZ655389:ERB655389 FAV655389:FAX655389 FKR655389:FKT655389 FUN655389:FUP655389 GEJ655389:GEL655389 GOF655389:GOH655389 GYB655389:GYD655389 HHX655389:HHZ655389 HRT655389:HRV655389 IBP655389:IBR655389 ILL655389:ILN655389 IVH655389:IVJ655389 JFD655389:JFF655389 JOZ655389:JPB655389 JYV655389:JYX655389 KIR655389:KIT655389 KSN655389:KSP655389 LCJ655389:LCL655389 LMF655389:LMH655389 LWB655389:LWD655389 MFX655389:MFZ655389 MPT655389:MPV655389 MZP655389:MZR655389 NJL655389:NJN655389 NTH655389:NTJ655389 ODD655389:ODF655389 OMZ655389:ONB655389 OWV655389:OWX655389 PGR655389:PGT655389 PQN655389:PQP655389 QAJ655389:QAL655389 QKF655389:QKH655389 QUB655389:QUD655389 RDX655389:RDZ655389 RNT655389:RNV655389 RXP655389:RXR655389 SHL655389:SHN655389 SRH655389:SRJ655389 TBD655389:TBF655389 TKZ655389:TLB655389 TUV655389:TUX655389 UER655389:UET655389 UON655389:UOP655389 UYJ655389:UYL655389 VIF655389:VIH655389 VSB655389:VSD655389 WBX655389:WBZ655389 WLT655389:WLV655389 D720925:F720925 H720925:J720925 JD720925:JF720925 SZ720925:TB720925 ACV720925:ACX720925 AMR720925:AMT720925 AWN720925:AWP720925 BGJ720925:BGL720925 BQF720925:BQH720925 CAB720925:CAD720925 CJX720925:CJZ720925 CTT720925:CTV720925 DDP720925:DDR720925 DNL720925:DNN720925 DXH720925:DXJ720925 EHD720925:EHF720925 EQZ720925:ERB720925 FAV720925:FAX720925 FKR720925:FKT720925 FUN720925:FUP720925 GEJ720925:GEL720925 GOF720925:GOH720925 GYB720925:GYD720925 HHX720925:HHZ720925 HRT720925:HRV720925 IBP720925:IBR720925 ILL720925:ILN720925 IVH720925:IVJ720925 JFD720925:JFF720925 JOZ720925:JPB720925 JYV720925:JYX720925 KIR720925:KIT720925 KSN720925:KSP720925 LCJ720925:LCL720925 LMF720925:LMH720925 LWB720925:LWD720925 MFX720925:MFZ720925 MPT720925:MPV720925 MZP720925:MZR720925 NJL720925:NJN720925 NTH720925:NTJ720925 ODD720925:ODF720925 OMZ720925:ONB720925 OWV720925:OWX720925 PGR720925:PGT720925 PQN720925:PQP720925 QAJ720925:QAL720925 QKF720925:QKH720925 QUB720925:QUD720925 RDX720925:RDZ720925 RNT720925:RNV720925 RXP720925:RXR720925 SHL720925:SHN720925 SRH720925:SRJ720925 TBD720925:TBF720925 TKZ720925:TLB720925 TUV720925:TUX720925 UER720925:UET720925 UON720925:UOP720925 UYJ720925:UYL720925 VIF720925:VIH720925 VSB720925:VSD720925 WBX720925:WBZ720925 WLT720925:WLV720925 D786461:F786461 H786461:J786461 JD786461:JF786461 SZ786461:TB786461 ACV786461:ACX786461 AMR786461:AMT786461 AWN786461:AWP786461 BGJ786461:BGL786461 BQF786461:BQH786461 CAB786461:CAD786461 CJX786461:CJZ786461 CTT786461:CTV786461 DDP786461:DDR786461 DNL786461:DNN786461 DXH786461:DXJ786461 EHD786461:EHF786461 EQZ786461:ERB786461 FAV786461:FAX786461 FKR786461:FKT786461 FUN786461:FUP786461 GEJ786461:GEL786461 GOF786461:GOH786461 GYB786461:GYD786461 HHX786461:HHZ786461 HRT786461:HRV786461 IBP786461:IBR786461 ILL786461:ILN786461 IVH786461:IVJ786461 JFD786461:JFF786461 JOZ786461:JPB786461 JYV786461:JYX786461 KIR786461:KIT786461 KSN786461:KSP786461 LCJ786461:LCL786461 LMF786461:LMH786461 LWB786461:LWD786461 MFX786461:MFZ786461 MPT786461:MPV786461 MZP786461:MZR786461 NJL786461:NJN786461 NTH786461:NTJ786461 ODD786461:ODF786461 OMZ786461:ONB786461 OWV786461:OWX786461 PGR786461:PGT786461 PQN786461:PQP786461 QAJ786461:QAL786461 QKF786461:QKH786461 QUB786461:QUD786461 RDX786461:RDZ786461 RNT786461:RNV786461 RXP786461:RXR786461 SHL786461:SHN786461 SRH786461:SRJ786461 TBD786461:TBF786461 TKZ786461:TLB786461 TUV786461:TUX786461 UER786461:UET786461 UON786461:UOP786461 UYJ786461:UYL786461 VIF786461:VIH786461 VSB786461:VSD786461 WBX786461:WBZ786461 WLT786461:WLV786461 D851997:F851997 H851997:J851997 JD851997:JF851997 SZ851997:TB851997 ACV851997:ACX851997 AMR851997:AMT851997 AWN851997:AWP851997 BGJ851997:BGL851997 BQF851997:BQH851997 CAB851997:CAD851997 CJX851997:CJZ851997 CTT851997:CTV851997 DDP851997:DDR851997 DNL851997:DNN851997 DXH851997:DXJ851997 EHD851997:EHF851997 EQZ851997:ERB851997 FAV851997:FAX851997 FKR851997:FKT851997 FUN851997:FUP851997 GEJ851997:GEL851997 GOF851997:GOH851997 GYB851997:GYD851997 HHX851997:HHZ851997 HRT851997:HRV851997 IBP851997:IBR851997 ILL851997:ILN851997 IVH851997:IVJ851997 JFD851997:JFF851997 JOZ851997:JPB851997 JYV851997:JYX851997 KIR851997:KIT851997 KSN851997:KSP851997 LCJ851997:LCL851997 LMF851997:LMH851997 LWB851997:LWD851997 MFX851997:MFZ851997 MPT851997:MPV851997 MZP851997:MZR851997 NJL851997:NJN851997 NTH851997:NTJ851997 ODD851997:ODF851997 OMZ851997:ONB851997 OWV851997:OWX851997 PGR851997:PGT851997 PQN851997:PQP851997 QAJ851997:QAL851997 QKF851997:QKH851997 QUB851997:QUD851997 RDX851997:RDZ851997 RNT851997:RNV851997 RXP851997:RXR851997 SHL851997:SHN851997 SRH851997:SRJ851997 TBD851997:TBF851997 TKZ851997:TLB851997 TUV851997:TUX851997 UER851997:UET851997 UON851997:UOP851997 UYJ851997:UYL851997 VIF851997:VIH851997 VSB851997:VSD851997 WBX851997:WBZ851997 WLT851997:WLV851997 D917533:F917533 H917533:J917533 JD917533:JF917533 SZ917533:TB917533 ACV917533:ACX917533 AMR917533:AMT917533 AWN917533:AWP917533 BGJ917533:BGL917533 BQF917533:BQH917533 CAB917533:CAD917533 CJX917533:CJZ917533 CTT917533:CTV917533 DDP917533:DDR917533 DNL917533:DNN917533 DXH917533:DXJ917533 EHD917533:EHF917533 EQZ917533:ERB917533 FAV917533:FAX917533 FKR917533:FKT917533 FUN917533:FUP917533 GEJ917533:GEL917533 GOF917533:GOH917533 GYB917533:GYD917533 HHX917533:HHZ917533 HRT917533:HRV917533 IBP917533:IBR917533 ILL917533:ILN917533 IVH917533:IVJ917533 JFD917533:JFF917533 JOZ917533:JPB917533 JYV917533:JYX917533 KIR917533:KIT917533 KSN917533:KSP917533 LCJ917533:LCL917533 LMF917533:LMH917533 LWB917533:LWD917533 MFX917533:MFZ917533 MPT917533:MPV917533 MZP917533:MZR917533 NJL917533:NJN917533 NTH917533:NTJ917533 ODD917533:ODF917533 OMZ917533:ONB917533 OWV917533:OWX917533 PGR917533:PGT917533 PQN917533:PQP917533 QAJ917533:QAL917533 QKF917533:QKH917533 QUB917533:QUD917533 RDX917533:RDZ917533 RNT917533:RNV917533 RXP917533:RXR917533 SHL917533:SHN917533 SRH917533:SRJ917533 TBD917533:TBF917533 TKZ917533:TLB917533 TUV917533:TUX917533 UER917533:UET917533 UON917533:UOP917533 UYJ917533:UYL917533 VIF917533:VIH917533 VSB917533:VSD917533 WBX917533:WBZ917533 WLT917533:WLV917533 D983069:F983069 H983069:J983069 JD983069:JF983069 SZ983069:TB983069 ACV983069:ACX983069 AMR983069:AMT983069 AWN983069:AWP983069 BGJ983069:BGL983069 BQF983069:BQH983069 CAB983069:CAD983069 CJX983069:CJZ983069 CTT983069:CTV983069 DDP983069:DDR983069 DNL983069:DNN983069 DXH983069:DXJ983069 EHD983069:EHF983069 EQZ983069:ERB983069 FAV983069:FAX983069 FKR983069:FKT983069 FUN983069:FUP983069 GEJ983069:GEL983069 GOF983069:GOH983069 GYB983069:GYD983069 HHX983069:HHZ983069 HRT983069:HRV983069 IBP983069:IBR983069 ILL983069:ILN983069 IVH983069:IVJ983069 JFD983069:JFF983069 JOZ983069:JPB983069 JYV983069:JYX983069 KIR983069:KIT983069 KSN983069:KSP983069 LCJ983069:LCL983069 LMF983069:LMH983069 LWB983069:LWD983069 MFX983069:MFZ983069 MPT983069:MPV983069 MZP983069:MZR983069 NJL983069:NJN983069 NTH983069:NTJ983069 ODD983069:ODF983069 OMZ983069:ONB983069 OWV983069:OWX983069 PGR983069:PGT983069 PQN983069:PQP983069 QAJ983069:QAL983069 QKF983069:QKH983069 QUB983069:QUD983069 RDX983069:RDZ983069 RNT983069:RNV983069 RXP983069:RXR983069 SHL983069:SHN983069 SRH983069:SRJ983069 TBD983069:TBF983069 TKZ983069:TLB983069 TUV983069:TUX983069 UER983069:UET983069 UON983069:UOP983069 UYJ983069:UYL983069 VIF983069:VIH983069 VSB983069:VSD983069 WBX983069:WBZ983069 WLT983069:WLV983069" xr:uid="{5B99238D-074B-4BD1-AFB9-8DD4A54B2890}">
      <formula1>"Prosím vyberte., Formulář A,Formulář B, Formulář C, Formulář D, Formulář E, Formulář F, Formulář G"</formula1>
    </dataValidation>
    <dataValidation type="decimal" operator="lessThanOrEqual" allowBlank="1" showInputMessage="1" showErrorMessage="1" errorTitle="Chybná hodnota" error="V tomto řádku může hodnota menší nebo rovna nule._x000a_Prosím opravte." sqref="F94 J94 JF94 TB94 ACX94 AMT94 AWP94 BGL94 BQH94 CAD94 CJZ94 CTV94 DDR94 DNN94 DXJ94 EHF94 ERB94 FAX94 FKT94 FUP94 GEL94 GOH94 GYD94 HHZ94 HRV94 IBR94 ILN94 IVJ94 JFF94 JPB94 JYX94 KIT94 KSP94 LCL94 LMH94 LWD94 MFZ94 MPV94 MZR94 NJN94 NTJ94 ODF94 ONB94 OWX94 PGT94 PQP94 QAL94 QKH94 QUD94 RDZ94 RNV94 RXR94 SHN94 SRJ94 TBF94 TLB94 TUX94 UET94 UOP94 UYL94 VIH94 VSD94 WBZ94 WLV94 F65630 J65630 JF65630 TB65630 ACX65630 AMT65630 AWP65630 BGL65630 BQH65630 CAD65630 CJZ65630 CTV65630 DDR65630 DNN65630 DXJ65630 EHF65630 ERB65630 FAX65630 FKT65630 FUP65630 GEL65630 GOH65630 GYD65630 HHZ65630 HRV65630 IBR65630 ILN65630 IVJ65630 JFF65630 JPB65630 JYX65630 KIT65630 KSP65630 LCL65630 LMH65630 LWD65630 MFZ65630 MPV65630 MZR65630 NJN65630 NTJ65630 ODF65630 ONB65630 OWX65630 PGT65630 PQP65630 QAL65630 QKH65630 QUD65630 RDZ65630 RNV65630 RXR65630 SHN65630 SRJ65630 TBF65630 TLB65630 TUX65630 UET65630 UOP65630 UYL65630 VIH65630 VSD65630 WBZ65630 WLV65630 F131166 J131166 JF131166 TB131166 ACX131166 AMT131166 AWP131166 BGL131166 BQH131166 CAD131166 CJZ131166 CTV131166 DDR131166 DNN131166 DXJ131166 EHF131166 ERB131166 FAX131166 FKT131166 FUP131166 GEL131166 GOH131166 GYD131166 HHZ131166 HRV131166 IBR131166 ILN131166 IVJ131166 JFF131166 JPB131166 JYX131166 KIT131166 KSP131166 LCL131166 LMH131166 LWD131166 MFZ131166 MPV131166 MZR131166 NJN131166 NTJ131166 ODF131166 ONB131166 OWX131166 PGT131166 PQP131166 QAL131166 QKH131166 QUD131166 RDZ131166 RNV131166 RXR131166 SHN131166 SRJ131166 TBF131166 TLB131166 TUX131166 UET131166 UOP131166 UYL131166 VIH131166 VSD131166 WBZ131166 WLV131166 F196702 J196702 JF196702 TB196702 ACX196702 AMT196702 AWP196702 BGL196702 BQH196702 CAD196702 CJZ196702 CTV196702 DDR196702 DNN196702 DXJ196702 EHF196702 ERB196702 FAX196702 FKT196702 FUP196702 GEL196702 GOH196702 GYD196702 HHZ196702 HRV196702 IBR196702 ILN196702 IVJ196702 JFF196702 JPB196702 JYX196702 KIT196702 KSP196702 LCL196702 LMH196702 LWD196702 MFZ196702 MPV196702 MZR196702 NJN196702 NTJ196702 ODF196702 ONB196702 OWX196702 PGT196702 PQP196702 QAL196702 QKH196702 QUD196702 RDZ196702 RNV196702 RXR196702 SHN196702 SRJ196702 TBF196702 TLB196702 TUX196702 UET196702 UOP196702 UYL196702 VIH196702 VSD196702 WBZ196702 WLV196702 F262238 J262238 JF262238 TB262238 ACX262238 AMT262238 AWP262238 BGL262238 BQH262238 CAD262238 CJZ262238 CTV262238 DDR262238 DNN262238 DXJ262238 EHF262238 ERB262238 FAX262238 FKT262238 FUP262238 GEL262238 GOH262238 GYD262238 HHZ262238 HRV262238 IBR262238 ILN262238 IVJ262238 JFF262238 JPB262238 JYX262238 KIT262238 KSP262238 LCL262238 LMH262238 LWD262238 MFZ262238 MPV262238 MZR262238 NJN262238 NTJ262238 ODF262238 ONB262238 OWX262238 PGT262238 PQP262238 QAL262238 QKH262238 QUD262238 RDZ262238 RNV262238 RXR262238 SHN262238 SRJ262238 TBF262238 TLB262238 TUX262238 UET262238 UOP262238 UYL262238 VIH262238 VSD262238 WBZ262238 WLV262238 F327774 J327774 JF327774 TB327774 ACX327774 AMT327774 AWP327774 BGL327774 BQH327774 CAD327774 CJZ327774 CTV327774 DDR327774 DNN327774 DXJ327774 EHF327774 ERB327774 FAX327774 FKT327774 FUP327774 GEL327774 GOH327774 GYD327774 HHZ327774 HRV327774 IBR327774 ILN327774 IVJ327774 JFF327774 JPB327774 JYX327774 KIT327774 KSP327774 LCL327774 LMH327774 LWD327774 MFZ327774 MPV327774 MZR327774 NJN327774 NTJ327774 ODF327774 ONB327774 OWX327774 PGT327774 PQP327774 QAL327774 QKH327774 QUD327774 RDZ327774 RNV327774 RXR327774 SHN327774 SRJ327774 TBF327774 TLB327774 TUX327774 UET327774 UOP327774 UYL327774 VIH327774 VSD327774 WBZ327774 WLV327774 F393310 J393310 JF393310 TB393310 ACX393310 AMT393310 AWP393310 BGL393310 BQH393310 CAD393310 CJZ393310 CTV393310 DDR393310 DNN393310 DXJ393310 EHF393310 ERB393310 FAX393310 FKT393310 FUP393310 GEL393310 GOH393310 GYD393310 HHZ393310 HRV393310 IBR393310 ILN393310 IVJ393310 JFF393310 JPB393310 JYX393310 KIT393310 KSP393310 LCL393310 LMH393310 LWD393310 MFZ393310 MPV393310 MZR393310 NJN393310 NTJ393310 ODF393310 ONB393310 OWX393310 PGT393310 PQP393310 QAL393310 QKH393310 QUD393310 RDZ393310 RNV393310 RXR393310 SHN393310 SRJ393310 TBF393310 TLB393310 TUX393310 UET393310 UOP393310 UYL393310 VIH393310 VSD393310 WBZ393310 WLV393310 F458846 J458846 JF458846 TB458846 ACX458846 AMT458846 AWP458846 BGL458846 BQH458846 CAD458846 CJZ458846 CTV458846 DDR458846 DNN458846 DXJ458846 EHF458846 ERB458846 FAX458846 FKT458846 FUP458846 GEL458846 GOH458846 GYD458846 HHZ458846 HRV458846 IBR458846 ILN458846 IVJ458846 JFF458846 JPB458846 JYX458846 KIT458846 KSP458846 LCL458846 LMH458846 LWD458846 MFZ458846 MPV458846 MZR458846 NJN458846 NTJ458846 ODF458846 ONB458846 OWX458846 PGT458846 PQP458846 QAL458846 QKH458846 QUD458846 RDZ458846 RNV458846 RXR458846 SHN458846 SRJ458846 TBF458846 TLB458846 TUX458846 UET458846 UOP458846 UYL458846 VIH458846 VSD458846 WBZ458846 WLV458846 F524382 J524382 JF524382 TB524382 ACX524382 AMT524382 AWP524382 BGL524382 BQH524382 CAD524382 CJZ524382 CTV524382 DDR524382 DNN524382 DXJ524382 EHF524382 ERB524382 FAX524382 FKT524382 FUP524382 GEL524382 GOH524382 GYD524382 HHZ524382 HRV524382 IBR524382 ILN524382 IVJ524382 JFF524382 JPB524382 JYX524382 KIT524382 KSP524382 LCL524382 LMH524382 LWD524382 MFZ524382 MPV524382 MZR524382 NJN524382 NTJ524382 ODF524382 ONB524382 OWX524382 PGT524382 PQP524382 QAL524382 QKH524382 QUD524382 RDZ524382 RNV524382 RXR524382 SHN524382 SRJ524382 TBF524382 TLB524382 TUX524382 UET524382 UOP524382 UYL524382 VIH524382 VSD524382 WBZ524382 WLV524382 F589918 J589918 JF589918 TB589918 ACX589918 AMT589918 AWP589918 BGL589918 BQH589918 CAD589918 CJZ589918 CTV589918 DDR589918 DNN589918 DXJ589918 EHF589918 ERB589918 FAX589918 FKT589918 FUP589918 GEL589918 GOH589918 GYD589918 HHZ589918 HRV589918 IBR589918 ILN589918 IVJ589918 JFF589918 JPB589918 JYX589918 KIT589918 KSP589918 LCL589918 LMH589918 LWD589918 MFZ589918 MPV589918 MZR589918 NJN589918 NTJ589918 ODF589918 ONB589918 OWX589918 PGT589918 PQP589918 QAL589918 QKH589918 QUD589918 RDZ589918 RNV589918 RXR589918 SHN589918 SRJ589918 TBF589918 TLB589918 TUX589918 UET589918 UOP589918 UYL589918 VIH589918 VSD589918 WBZ589918 WLV589918 F655454 J655454 JF655454 TB655454 ACX655454 AMT655454 AWP655454 BGL655454 BQH655454 CAD655454 CJZ655454 CTV655454 DDR655454 DNN655454 DXJ655454 EHF655454 ERB655454 FAX655454 FKT655454 FUP655454 GEL655454 GOH655454 GYD655454 HHZ655454 HRV655454 IBR655454 ILN655454 IVJ655454 JFF655454 JPB655454 JYX655454 KIT655454 KSP655454 LCL655454 LMH655454 LWD655454 MFZ655454 MPV655454 MZR655454 NJN655454 NTJ655454 ODF655454 ONB655454 OWX655454 PGT655454 PQP655454 QAL655454 QKH655454 QUD655454 RDZ655454 RNV655454 RXR655454 SHN655454 SRJ655454 TBF655454 TLB655454 TUX655454 UET655454 UOP655454 UYL655454 VIH655454 VSD655454 WBZ655454 WLV655454 F720990 J720990 JF720990 TB720990 ACX720990 AMT720990 AWP720990 BGL720990 BQH720990 CAD720990 CJZ720990 CTV720990 DDR720990 DNN720990 DXJ720990 EHF720990 ERB720990 FAX720990 FKT720990 FUP720990 GEL720990 GOH720990 GYD720990 HHZ720990 HRV720990 IBR720990 ILN720990 IVJ720990 JFF720990 JPB720990 JYX720990 KIT720990 KSP720990 LCL720990 LMH720990 LWD720990 MFZ720990 MPV720990 MZR720990 NJN720990 NTJ720990 ODF720990 ONB720990 OWX720990 PGT720990 PQP720990 QAL720990 QKH720990 QUD720990 RDZ720990 RNV720990 RXR720990 SHN720990 SRJ720990 TBF720990 TLB720990 TUX720990 UET720990 UOP720990 UYL720990 VIH720990 VSD720990 WBZ720990 WLV720990 F786526 J786526 JF786526 TB786526 ACX786526 AMT786526 AWP786526 BGL786526 BQH786526 CAD786526 CJZ786526 CTV786526 DDR786526 DNN786526 DXJ786526 EHF786526 ERB786526 FAX786526 FKT786526 FUP786526 GEL786526 GOH786526 GYD786526 HHZ786526 HRV786526 IBR786526 ILN786526 IVJ786526 JFF786526 JPB786526 JYX786526 KIT786526 KSP786526 LCL786526 LMH786526 LWD786526 MFZ786526 MPV786526 MZR786526 NJN786526 NTJ786526 ODF786526 ONB786526 OWX786526 PGT786526 PQP786526 QAL786526 QKH786526 QUD786526 RDZ786526 RNV786526 RXR786526 SHN786526 SRJ786526 TBF786526 TLB786526 TUX786526 UET786526 UOP786526 UYL786526 VIH786526 VSD786526 WBZ786526 WLV786526 F852062 J852062 JF852062 TB852062 ACX852062 AMT852062 AWP852062 BGL852062 BQH852062 CAD852062 CJZ852062 CTV852062 DDR852062 DNN852062 DXJ852062 EHF852062 ERB852062 FAX852062 FKT852062 FUP852062 GEL852062 GOH852062 GYD852062 HHZ852062 HRV852062 IBR852062 ILN852062 IVJ852062 JFF852062 JPB852062 JYX852062 KIT852062 KSP852062 LCL852062 LMH852062 LWD852062 MFZ852062 MPV852062 MZR852062 NJN852062 NTJ852062 ODF852062 ONB852062 OWX852062 PGT852062 PQP852062 QAL852062 QKH852062 QUD852062 RDZ852062 RNV852062 RXR852062 SHN852062 SRJ852062 TBF852062 TLB852062 TUX852062 UET852062 UOP852062 UYL852062 VIH852062 VSD852062 WBZ852062 WLV852062 F917598 J917598 JF917598 TB917598 ACX917598 AMT917598 AWP917598 BGL917598 BQH917598 CAD917598 CJZ917598 CTV917598 DDR917598 DNN917598 DXJ917598 EHF917598 ERB917598 FAX917598 FKT917598 FUP917598 GEL917598 GOH917598 GYD917598 HHZ917598 HRV917598 IBR917598 ILN917598 IVJ917598 JFF917598 JPB917598 JYX917598 KIT917598 KSP917598 LCL917598 LMH917598 LWD917598 MFZ917598 MPV917598 MZR917598 NJN917598 NTJ917598 ODF917598 ONB917598 OWX917598 PGT917598 PQP917598 QAL917598 QKH917598 QUD917598 RDZ917598 RNV917598 RXR917598 SHN917598 SRJ917598 TBF917598 TLB917598 TUX917598 UET917598 UOP917598 UYL917598 VIH917598 VSD917598 WBZ917598 WLV917598 F983134 J983134 JF983134 TB983134 ACX983134 AMT983134 AWP983134 BGL983134 BQH983134 CAD983134 CJZ983134 CTV983134 DDR983134 DNN983134 DXJ983134 EHF983134 ERB983134 FAX983134 FKT983134 FUP983134 GEL983134 GOH983134 GYD983134 HHZ983134 HRV983134 IBR983134 ILN983134 IVJ983134 JFF983134 JPB983134 JYX983134 KIT983134 KSP983134 LCL983134 LMH983134 LWD983134 MFZ983134 MPV983134 MZR983134 NJN983134 NTJ983134 ODF983134 ONB983134 OWX983134 PGT983134 PQP983134 QAL983134 QKH983134 QUD983134 RDZ983134 RNV983134 RXR983134 SHN983134 SRJ983134 TBF983134 TLB983134 TUX983134 UET983134 UOP983134 UYL983134 VIH983134 VSD983134 WBZ983134 WLV983134" xr:uid="{6893D5AE-04E5-4CAB-8493-F3F8BA0054E4}">
      <formula1>0</formula1>
    </dataValidation>
    <dataValidation type="decimal" operator="lessThanOrEqual" allowBlank="1" showInputMessage="1" showErrorMessage="1" errorTitle="Chybná hodnota" error="V tomto řádku může hodnota menší nebo rovna nule._x000a_Prosím opravte. _x000a_" sqref="E94 I94 JE94 TA94 ACW94 AMS94 AWO94 BGK94 BQG94 CAC94 CJY94 CTU94 DDQ94 DNM94 DXI94 EHE94 ERA94 FAW94 FKS94 FUO94 GEK94 GOG94 GYC94 HHY94 HRU94 IBQ94 ILM94 IVI94 JFE94 JPA94 JYW94 KIS94 KSO94 LCK94 LMG94 LWC94 MFY94 MPU94 MZQ94 NJM94 NTI94 ODE94 ONA94 OWW94 PGS94 PQO94 QAK94 QKG94 QUC94 RDY94 RNU94 RXQ94 SHM94 SRI94 TBE94 TLA94 TUW94 UES94 UOO94 UYK94 VIG94 VSC94 WBY94 WLU94 E65630 I65630 JE65630 TA65630 ACW65630 AMS65630 AWO65630 BGK65630 BQG65630 CAC65630 CJY65630 CTU65630 DDQ65630 DNM65630 DXI65630 EHE65630 ERA65630 FAW65630 FKS65630 FUO65630 GEK65630 GOG65630 GYC65630 HHY65630 HRU65630 IBQ65630 ILM65630 IVI65630 JFE65630 JPA65630 JYW65630 KIS65630 KSO65630 LCK65630 LMG65630 LWC65630 MFY65630 MPU65630 MZQ65630 NJM65630 NTI65630 ODE65630 ONA65630 OWW65630 PGS65630 PQO65630 QAK65630 QKG65630 QUC65630 RDY65630 RNU65630 RXQ65630 SHM65630 SRI65630 TBE65630 TLA65630 TUW65630 UES65630 UOO65630 UYK65630 VIG65630 VSC65630 WBY65630 WLU65630 E131166 I131166 JE131166 TA131166 ACW131166 AMS131166 AWO131166 BGK131166 BQG131166 CAC131166 CJY131166 CTU131166 DDQ131166 DNM131166 DXI131166 EHE131166 ERA131166 FAW131166 FKS131166 FUO131166 GEK131166 GOG131166 GYC131166 HHY131166 HRU131166 IBQ131166 ILM131166 IVI131166 JFE131166 JPA131166 JYW131166 KIS131166 KSO131166 LCK131166 LMG131166 LWC131166 MFY131166 MPU131166 MZQ131166 NJM131166 NTI131166 ODE131166 ONA131166 OWW131166 PGS131166 PQO131166 QAK131166 QKG131166 QUC131166 RDY131166 RNU131166 RXQ131166 SHM131166 SRI131166 TBE131166 TLA131166 TUW131166 UES131166 UOO131166 UYK131166 VIG131166 VSC131166 WBY131166 WLU131166 E196702 I196702 JE196702 TA196702 ACW196702 AMS196702 AWO196702 BGK196702 BQG196702 CAC196702 CJY196702 CTU196702 DDQ196702 DNM196702 DXI196702 EHE196702 ERA196702 FAW196702 FKS196702 FUO196702 GEK196702 GOG196702 GYC196702 HHY196702 HRU196702 IBQ196702 ILM196702 IVI196702 JFE196702 JPA196702 JYW196702 KIS196702 KSO196702 LCK196702 LMG196702 LWC196702 MFY196702 MPU196702 MZQ196702 NJM196702 NTI196702 ODE196702 ONA196702 OWW196702 PGS196702 PQO196702 QAK196702 QKG196702 QUC196702 RDY196702 RNU196702 RXQ196702 SHM196702 SRI196702 TBE196702 TLA196702 TUW196702 UES196702 UOO196702 UYK196702 VIG196702 VSC196702 WBY196702 WLU196702 E262238 I262238 JE262238 TA262238 ACW262238 AMS262238 AWO262238 BGK262238 BQG262238 CAC262238 CJY262238 CTU262238 DDQ262238 DNM262238 DXI262238 EHE262238 ERA262238 FAW262238 FKS262238 FUO262238 GEK262238 GOG262238 GYC262238 HHY262238 HRU262238 IBQ262238 ILM262238 IVI262238 JFE262238 JPA262238 JYW262238 KIS262238 KSO262238 LCK262238 LMG262238 LWC262238 MFY262238 MPU262238 MZQ262238 NJM262238 NTI262238 ODE262238 ONA262238 OWW262238 PGS262238 PQO262238 QAK262238 QKG262238 QUC262238 RDY262238 RNU262238 RXQ262238 SHM262238 SRI262238 TBE262238 TLA262238 TUW262238 UES262238 UOO262238 UYK262238 VIG262238 VSC262238 WBY262238 WLU262238 E327774 I327774 JE327774 TA327774 ACW327774 AMS327774 AWO327774 BGK327774 BQG327774 CAC327774 CJY327774 CTU327774 DDQ327774 DNM327774 DXI327774 EHE327774 ERA327774 FAW327774 FKS327774 FUO327774 GEK327774 GOG327774 GYC327774 HHY327774 HRU327774 IBQ327774 ILM327774 IVI327774 JFE327774 JPA327774 JYW327774 KIS327774 KSO327774 LCK327774 LMG327774 LWC327774 MFY327774 MPU327774 MZQ327774 NJM327774 NTI327774 ODE327774 ONA327774 OWW327774 PGS327774 PQO327774 QAK327774 QKG327774 QUC327774 RDY327774 RNU327774 RXQ327774 SHM327774 SRI327774 TBE327774 TLA327774 TUW327774 UES327774 UOO327774 UYK327774 VIG327774 VSC327774 WBY327774 WLU327774 E393310 I393310 JE393310 TA393310 ACW393310 AMS393310 AWO393310 BGK393310 BQG393310 CAC393310 CJY393310 CTU393310 DDQ393310 DNM393310 DXI393310 EHE393310 ERA393310 FAW393310 FKS393310 FUO393310 GEK393310 GOG393310 GYC393310 HHY393310 HRU393310 IBQ393310 ILM393310 IVI393310 JFE393310 JPA393310 JYW393310 KIS393310 KSO393310 LCK393310 LMG393310 LWC393310 MFY393310 MPU393310 MZQ393310 NJM393310 NTI393310 ODE393310 ONA393310 OWW393310 PGS393310 PQO393310 QAK393310 QKG393310 QUC393310 RDY393310 RNU393310 RXQ393310 SHM393310 SRI393310 TBE393310 TLA393310 TUW393310 UES393310 UOO393310 UYK393310 VIG393310 VSC393310 WBY393310 WLU393310 E458846 I458846 JE458846 TA458846 ACW458846 AMS458846 AWO458846 BGK458846 BQG458846 CAC458846 CJY458846 CTU458846 DDQ458846 DNM458846 DXI458846 EHE458846 ERA458846 FAW458846 FKS458846 FUO458846 GEK458846 GOG458846 GYC458846 HHY458846 HRU458846 IBQ458846 ILM458846 IVI458846 JFE458846 JPA458846 JYW458846 KIS458846 KSO458846 LCK458846 LMG458846 LWC458846 MFY458846 MPU458846 MZQ458846 NJM458846 NTI458846 ODE458846 ONA458846 OWW458846 PGS458846 PQO458846 QAK458846 QKG458846 QUC458846 RDY458846 RNU458846 RXQ458846 SHM458846 SRI458846 TBE458846 TLA458846 TUW458846 UES458846 UOO458846 UYK458846 VIG458846 VSC458846 WBY458846 WLU458846 E524382 I524382 JE524382 TA524382 ACW524382 AMS524382 AWO524382 BGK524382 BQG524382 CAC524382 CJY524382 CTU524382 DDQ524382 DNM524382 DXI524382 EHE524382 ERA524382 FAW524382 FKS524382 FUO524382 GEK524382 GOG524382 GYC524382 HHY524382 HRU524382 IBQ524382 ILM524382 IVI524382 JFE524382 JPA524382 JYW524382 KIS524382 KSO524382 LCK524382 LMG524382 LWC524382 MFY524382 MPU524382 MZQ524382 NJM524382 NTI524382 ODE524382 ONA524382 OWW524382 PGS524382 PQO524382 QAK524382 QKG524382 QUC524382 RDY524382 RNU524382 RXQ524382 SHM524382 SRI524382 TBE524382 TLA524382 TUW524382 UES524382 UOO524382 UYK524382 VIG524382 VSC524382 WBY524382 WLU524382 E589918 I589918 JE589918 TA589918 ACW589918 AMS589918 AWO589918 BGK589918 BQG589918 CAC589918 CJY589918 CTU589918 DDQ589918 DNM589918 DXI589918 EHE589918 ERA589918 FAW589918 FKS589918 FUO589918 GEK589918 GOG589918 GYC589918 HHY589918 HRU589918 IBQ589918 ILM589918 IVI589918 JFE589918 JPA589918 JYW589918 KIS589918 KSO589918 LCK589918 LMG589918 LWC589918 MFY589918 MPU589918 MZQ589918 NJM589918 NTI589918 ODE589918 ONA589918 OWW589918 PGS589918 PQO589918 QAK589918 QKG589918 QUC589918 RDY589918 RNU589918 RXQ589918 SHM589918 SRI589918 TBE589918 TLA589918 TUW589918 UES589918 UOO589918 UYK589918 VIG589918 VSC589918 WBY589918 WLU589918 E655454 I655454 JE655454 TA655454 ACW655454 AMS655454 AWO655454 BGK655454 BQG655454 CAC655454 CJY655454 CTU655454 DDQ655454 DNM655454 DXI655454 EHE655454 ERA655454 FAW655454 FKS655454 FUO655454 GEK655454 GOG655454 GYC655454 HHY655454 HRU655454 IBQ655454 ILM655454 IVI655454 JFE655454 JPA655454 JYW655454 KIS655454 KSO655454 LCK655454 LMG655454 LWC655454 MFY655454 MPU655454 MZQ655454 NJM655454 NTI655454 ODE655454 ONA655454 OWW655454 PGS655454 PQO655454 QAK655454 QKG655454 QUC655454 RDY655454 RNU655454 RXQ655454 SHM655454 SRI655454 TBE655454 TLA655454 TUW655454 UES655454 UOO655454 UYK655454 VIG655454 VSC655454 WBY655454 WLU655454 E720990 I720990 JE720990 TA720990 ACW720990 AMS720990 AWO720990 BGK720990 BQG720990 CAC720990 CJY720990 CTU720990 DDQ720990 DNM720990 DXI720990 EHE720990 ERA720990 FAW720990 FKS720990 FUO720990 GEK720990 GOG720990 GYC720990 HHY720990 HRU720990 IBQ720990 ILM720990 IVI720990 JFE720990 JPA720990 JYW720990 KIS720990 KSO720990 LCK720990 LMG720990 LWC720990 MFY720990 MPU720990 MZQ720990 NJM720990 NTI720990 ODE720990 ONA720990 OWW720990 PGS720990 PQO720990 QAK720990 QKG720990 QUC720990 RDY720990 RNU720990 RXQ720990 SHM720990 SRI720990 TBE720990 TLA720990 TUW720990 UES720990 UOO720990 UYK720990 VIG720990 VSC720990 WBY720990 WLU720990 E786526 I786526 JE786526 TA786526 ACW786526 AMS786526 AWO786526 BGK786526 BQG786526 CAC786526 CJY786526 CTU786526 DDQ786526 DNM786526 DXI786526 EHE786526 ERA786526 FAW786526 FKS786526 FUO786526 GEK786526 GOG786526 GYC786526 HHY786526 HRU786526 IBQ786526 ILM786526 IVI786526 JFE786526 JPA786526 JYW786526 KIS786526 KSO786526 LCK786526 LMG786526 LWC786526 MFY786526 MPU786526 MZQ786526 NJM786526 NTI786526 ODE786526 ONA786526 OWW786526 PGS786526 PQO786526 QAK786526 QKG786526 QUC786526 RDY786526 RNU786526 RXQ786526 SHM786526 SRI786526 TBE786526 TLA786526 TUW786526 UES786526 UOO786526 UYK786526 VIG786526 VSC786526 WBY786526 WLU786526 E852062 I852062 JE852062 TA852062 ACW852062 AMS852062 AWO852062 BGK852062 BQG852062 CAC852062 CJY852062 CTU852062 DDQ852062 DNM852062 DXI852062 EHE852062 ERA852062 FAW852062 FKS852062 FUO852062 GEK852062 GOG852062 GYC852062 HHY852062 HRU852062 IBQ852062 ILM852062 IVI852062 JFE852062 JPA852062 JYW852062 KIS852062 KSO852062 LCK852062 LMG852062 LWC852062 MFY852062 MPU852062 MZQ852062 NJM852062 NTI852062 ODE852062 ONA852062 OWW852062 PGS852062 PQO852062 QAK852062 QKG852062 QUC852062 RDY852062 RNU852062 RXQ852062 SHM852062 SRI852062 TBE852062 TLA852062 TUW852062 UES852062 UOO852062 UYK852062 VIG852062 VSC852062 WBY852062 WLU852062 E917598 I917598 JE917598 TA917598 ACW917598 AMS917598 AWO917598 BGK917598 BQG917598 CAC917598 CJY917598 CTU917598 DDQ917598 DNM917598 DXI917598 EHE917598 ERA917598 FAW917598 FKS917598 FUO917598 GEK917598 GOG917598 GYC917598 HHY917598 HRU917598 IBQ917598 ILM917598 IVI917598 JFE917598 JPA917598 JYW917598 KIS917598 KSO917598 LCK917598 LMG917598 LWC917598 MFY917598 MPU917598 MZQ917598 NJM917598 NTI917598 ODE917598 ONA917598 OWW917598 PGS917598 PQO917598 QAK917598 QKG917598 QUC917598 RDY917598 RNU917598 RXQ917598 SHM917598 SRI917598 TBE917598 TLA917598 TUW917598 UES917598 UOO917598 UYK917598 VIG917598 VSC917598 WBY917598 WLU917598 E983134 I983134 JE983134 TA983134 ACW983134 AMS983134 AWO983134 BGK983134 BQG983134 CAC983134 CJY983134 CTU983134 DDQ983134 DNM983134 DXI983134 EHE983134 ERA983134 FAW983134 FKS983134 FUO983134 GEK983134 GOG983134 GYC983134 HHY983134 HRU983134 IBQ983134 ILM983134 IVI983134 JFE983134 JPA983134 JYW983134 KIS983134 KSO983134 LCK983134 LMG983134 LWC983134 MFY983134 MPU983134 MZQ983134 NJM983134 NTI983134 ODE983134 ONA983134 OWW983134 PGS983134 PQO983134 QAK983134 QKG983134 QUC983134 RDY983134 RNU983134 RXQ983134 SHM983134 SRI983134 TBE983134 TLA983134 TUW983134 UES983134 UOO983134 UYK983134 VIG983134 VSC983134 WBY983134 WLU983134 E64:F64 I64:J64 JE64:JF64 TA64:TB64 ACW64:ACX64 AMS64:AMT64 AWO64:AWP64 BGK64:BGL64 BQG64:BQH64 CAC64:CAD64 CJY64:CJZ64 CTU64:CTV64 DDQ64:DDR64 DNM64:DNN64 DXI64:DXJ64 EHE64:EHF64 ERA64:ERB64 FAW64:FAX64 FKS64:FKT64 FUO64:FUP64 GEK64:GEL64 GOG64:GOH64 GYC64:GYD64 HHY64:HHZ64 HRU64:HRV64 IBQ64:IBR64 ILM64:ILN64 IVI64:IVJ64 JFE64:JFF64 JPA64:JPB64 JYW64:JYX64 KIS64:KIT64 KSO64:KSP64 LCK64:LCL64 LMG64:LMH64 LWC64:LWD64 MFY64:MFZ64 MPU64:MPV64 MZQ64:MZR64 NJM64:NJN64 NTI64:NTJ64 ODE64:ODF64 ONA64:ONB64 OWW64:OWX64 PGS64:PGT64 PQO64:PQP64 QAK64:QAL64 QKG64:QKH64 QUC64:QUD64 RDY64:RDZ64 RNU64:RNV64 RXQ64:RXR64 SHM64:SHN64 SRI64:SRJ64 TBE64:TBF64 TLA64:TLB64 TUW64:TUX64 UES64:UET64 UOO64:UOP64 UYK64:UYL64 VIG64:VIH64 VSC64:VSD64 WBY64:WBZ64 WLU64:WLV64 E65600:F65600 I65600:J65600 JE65600:JF65600 TA65600:TB65600 ACW65600:ACX65600 AMS65600:AMT65600 AWO65600:AWP65600 BGK65600:BGL65600 BQG65600:BQH65600 CAC65600:CAD65600 CJY65600:CJZ65600 CTU65600:CTV65600 DDQ65600:DDR65600 DNM65600:DNN65600 DXI65600:DXJ65600 EHE65600:EHF65600 ERA65600:ERB65600 FAW65600:FAX65600 FKS65600:FKT65600 FUO65600:FUP65600 GEK65600:GEL65600 GOG65600:GOH65600 GYC65600:GYD65600 HHY65600:HHZ65600 HRU65600:HRV65600 IBQ65600:IBR65600 ILM65600:ILN65600 IVI65600:IVJ65600 JFE65600:JFF65600 JPA65600:JPB65600 JYW65600:JYX65600 KIS65600:KIT65600 KSO65600:KSP65600 LCK65600:LCL65600 LMG65600:LMH65600 LWC65600:LWD65600 MFY65600:MFZ65600 MPU65600:MPV65600 MZQ65600:MZR65600 NJM65600:NJN65600 NTI65600:NTJ65600 ODE65600:ODF65600 ONA65600:ONB65600 OWW65600:OWX65600 PGS65600:PGT65600 PQO65600:PQP65600 QAK65600:QAL65600 QKG65600:QKH65600 QUC65600:QUD65600 RDY65600:RDZ65600 RNU65600:RNV65600 RXQ65600:RXR65600 SHM65600:SHN65600 SRI65600:SRJ65600 TBE65600:TBF65600 TLA65600:TLB65600 TUW65600:TUX65600 UES65600:UET65600 UOO65600:UOP65600 UYK65600:UYL65600 VIG65600:VIH65600 VSC65600:VSD65600 WBY65600:WBZ65600 WLU65600:WLV65600 E131136:F131136 I131136:J131136 JE131136:JF131136 TA131136:TB131136 ACW131136:ACX131136 AMS131136:AMT131136 AWO131136:AWP131136 BGK131136:BGL131136 BQG131136:BQH131136 CAC131136:CAD131136 CJY131136:CJZ131136 CTU131136:CTV131136 DDQ131136:DDR131136 DNM131136:DNN131136 DXI131136:DXJ131136 EHE131136:EHF131136 ERA131136:ERB131136 FAW131136:FAX131136 FKS131136:FKT131136 FUO131136:FUP131136 GEK131136:GEL131136 GOG131136:GOH131136 GYC131136:GYD131136 HHY131136:HHZ131136 HRU131136:HRV131136 IBQ131136:IBR131136 ILM131136:ILN131136 IVI131136:IVJ131136 JFE131136:JFF131136 JPA131136:JPB131136 JYW131136:JYX131136 KIS131136:KIT131136 KSO131136:KSP131136 LCK131136:LCL131136 LMG131136:LMH131136 LWC131136:LWD131136 MFY131136:MFZ131136 MPU131136:MPV131136 MZQ131136:MZR131136 NJM131136:NJN131136 NTI131136:NTJ131136 ODE131136:ODF131136 ONA131136:ONB131136 OWW131136:OWX131136 PGS131136:PGT131136 PQO131136:PQP131136 QAK131136:QAL131136 QKG131136:QKH131136 QUC131136:QUD131136 RDY131136:RDZ131136 RNU131136:RNV131136 RXQ131136:RXR131136 SHM131136:SHN131136 SRI131136:SRJ131136 TBE131136:TBF131136 TLA131136:TLB131136 TUW131136:TUX131136 UES131136:UET131136 UOO131136:UOP131136 UYK131136:UYL131136 VIG131136:VIH131136 VSC131136:VSD131136 WBY131136:WBZ131136 WLU131136:WLV131136 E196672:F196672 I196672:J196672 JE196672:JF196672 TA196672:TB196672 ACW196672:ACX196672 AMS196672:AMT196672 AWO196672:AWP196672 BGK196672:BGL196672 BQG196672:BQH196672 CAC196672:CAD196672 CJY196672:CJZ196672 CTU196672:CTV196672 DDQ196672:DDR196672 DNM196672:DNN196672 DXI196672:DXJ196672 EHE196672:EHF196672 ERA196672:ERB196672 FAW196672:FAX196672 FKS196672:FKT196672 FUO196672:FUP196672 GEK196672:GEL196672 GOG196672:GOH196672 GYC196672:GYD196672 HHY196672:HHZ196672 HRU196672:HRV196672 IBQ196672:IBR196672 ILM196672:ILN196672 IVI196672:IVJ196672 JFE196672:JFF196672 JPA196672:JPB196672 JYW196672:JYX196672 KIS196672:KIT196672 KSO196672:KSP196672 LCK196672:LCL196672 LMG196672:LMH196672 LWC196672:LWD196672 MFY196672:MFZ196672 MPU196672:MPV196672 MZQ196672:MZR196672 NJM196672:NJN196672 NTI196672:NTJ196672 ODE196672:ODF196672 ONA196672:ONB196672 OWW196672:OWX196672 PGS196672:PGT196672 PQO196672:PQP196672 QAK196672:QAL196672 QKG196672:QKH196672 QUC196672:QUD196672 RDY196672:RDZ196672 RNU196672:RNV196672 RXQ196672:RXR196672 SHM196672:SHN196672 SRI196672:SRJ196672 TBE196672:TBF196672 TLA196672:TLB196672 TUW196672:TUX196672 UES196672:UET196672 UOO196672:UOP196672 UYK196672:UYL196672 VIG196672:VIH196672 VSC196672:VSD196672 WBY196672:WBZ196672 WLU196672:WLV196672 E262208:F262208 I262208:J262208 JE262208:JF262208 TA262208:TB262208 ACW262208:ACX262208 AMS262208:AMT262208 AWO262208:AWP262208 BGK262208:BGL262208 BQG262208:BQH262208 CAC262208:CAD262208 CJY262208:CJZ262208 CTU262208:CTV262208 DDQ262208:DDR262208 DNM262208:DNN262208 DXI262208:DXJ262208 EHE262208:EHF262208 ERA262208:ERB262208 FAW262208:FAX262208 FKS262208:FKT262208 FUO262208:FUP262208 GEK262208:GEL262208 GOG262208:GOH262208 GYC262208:GYD262208 HHY262208:HHZ262208 HRU262208:HRV262208 IBQ262208:IBR262208 ILM262208:ILN262208 IVI262208:IVJ262208 JFE262208:JFF262208 JPA262208:JPB262208 JYW262208:JYX262208 KIS262208:KIT262208 KSO262208:KSP262208 LCK262208:LCL262208 LMG262208:LMH262208 LWC262208:LWD262208 MFY262208:MFZ262208 MPU262208:MPV262208 MZQ262208:MZR262208 NJM262208:NJN262208 NTI262208:NTJ262208 ODE262208:ODF262208 ONA262208:ONB262208 OWW262208:OWX262208 PGS262208:PGT262208 PQO262208:PQP262208 QAK262208:QAL262208 QKG262208:QKH262208 QUC262208:QUD262208 RDY262208:RDZ262208 RNU262208:RNV262208 RXQ262208:RXR262208 SHM262208:SHN262208 SRI262208:SRJ262208 TBE262208:TBF262208 TLA262208:TLB262208 TUW262208:TUX262208 UES262208:UET262208 UOO262208:UOP262208 UYK262208:UYL262208 VIG262208:VIH262208 VSC262208:VSD262208 WBY262208:WBZ262208 WLU262208:WLV262208 E327744:F327744 I327744:J327744 JE327744:JF327744 TA327744:TB327744 ACW327744:ACX327744 AMS327744:AMT327744 AWO327744:AWP327744 BGK327744:BGL327744 BQG327744:BQH327744 CAC327744:CAD327744 CJY327744:CJZ327744 CTU327744:CTV327744 DDQ327744:DDR327744 DNM327744:DNN327744 DXI327744:DXJ327744 EHE327744:EHF327744 ERA327744:ERB327744 FAW327744:FAX327744 FKS327744:FKT327744 FUO327744:FUP327744 GEK327744:GEL327744 GOG327744:GOH327744 GYC327744:GYD327744 HHY327744:HHZ327744 HRU327744:HRV327744 IBQ327744:IBR327744 ILM327744:ILN327744 IVI327744:IVJ327744 JFE327744:JFF327744 JPA327744:JPB327744 JYW327744:JYX327744 KIS327744:KIT327744 KSO327744:KSP327744 LCK327744:LCL327744 LMG327744:LMH327744 LWC327744:LWD327744 MFY327744:MFZ327744 MPU327744:MPV327744 MZQ327744:MZR327744 NJM327744:NJN327744 NTI327744:NTJ327744 ODE327744:ODF327744 ONA327744:ONB327744 OWW327744:OWX327744 PGS327744:PGT327744 PQO327744:PQP327744 QAK327744:QAL327744 QKG327744:QKH327744 QUC327744:QUD327744 RDY327744:RDZ327744 RNU327744:RNV327744 RXQ327744:RXR327744 SHM327744:SHN327744 SRI327744:SRJ327744 TBE327744:TBF327744 TLA327744:TLB327744 TUW327744:TUX327744 UES327744:UET327744 UOO327744:UOP327744 UYK327744:UYL327744 VIG327744:VIH327744 VSC327744:VSD327744 WBY327744:WBZ327744 WLU327744:WLV327744 E393280:F393280 I393280:J393280 JE393280:JF393280 TA393280:TB393280 ACW393280:ACX393280 AMS393280:AMT393280 AWO393280:AWP393280 BGK393280:BGL393280 BQG393280:BQH393280 CAC393280:CAD393280 CJY393280:CJZ393280 CTU393280:CTV393280 DDQ393280:DDR393280 DNM393280:DNN393280 DXI393280:DXJ393280 EHE393280:EHF393280 ERA393280:ERB393280 FAW393280:FAX393280 FKS393280:FKT393280 FUO393280:FUP393280 GEK393280:GEL393280 GOG393280:GOH393280 GYC393280:GYD393280 HHY393280:HHZ393280 HRU393280:HRV393280 IBQ393280:IBR393280 ILM393280:ILN393280 IVI393280:IVJ393280 JFE393280:JFF393280 JPA393280:JPB393280 JYW393280:JYX393280 KIS393280:KIT393280 KSO393280:KSP393280 LCK393280:LCL393280 LMG393280:LMH393280 LWC393280:LWD393280 MFY393280:MFZ393280 MPU393280:MPV393280 MZQ393280:MZR393280 NJM393280:NJN393280 NTI393280:NTJ393280 ODE393280:ODF393280 ONA393280:ONB393280 OWW393280:OWX393280 PGS393280:PGT393280 PQO393280:PQP393280 QAK393280:QAL393280 QKG393280:QKH393280 QUC393280:QUD393280 RDY393280:RDZ393280 RNU393280:RNV393280 RXQ393280:RXR393280 SHM393280:SHN393280 SRI393280:SRJ393280 TBE393280:TBF393280 TLA393280:TLB393280 TUW393280:TUX393280 UES393280:UET393280 UOO393280:UOP393280 UYK393280:UYL393280 VIG393280:VIH393280 VSC393280:VSD393280 WBY393280:WBZ393280 WLU393280:WLV393280 E458816:F458816 I458816:J458816 JE458816:JF458816 TA458816:TB458816 ACW458816:ACX458816 AMS458816:AMT458816 AWO458816:AWP458816 BGK458816:BGL458816 BQG458816:BQH458816 CAC458816:CAD458816 CJY458816:CJZ458816 CTU458816:CTV458816 DDQ458816:DDR458816 DNM458816:DNN458816 DXI458816:DXJ458816 EHE458816:EHF458816 ERA458816:ERB458816 FAW458816:FAX458816 FKS458816:FKT458816 FUO458816:FUP458816 GEK458816:GEL458816 GOG458816:GOH458816 GYC458816:GYD458816 HHY458816:HHZ458816 HRU458816:HRV458816 IBQ458816:IBR458816 ILM458816:ILN458816 IVI458816:IVJ458816 JFE458816:JFF458816 JPA458816:JPB458816 JYW458816:JYX458816 KIS458816:KIT458816 KSO458816:KSP458816 LCK458816:LCL458816 LMG458816:LMH458816 LWC458816:LWD458816 MFY458816:MFZ458816 MPU458816:MPV458816 MZQ458816:MZR458816 NJM458816:NJN458816 NTI458816:NTJ458816 ODE458816:ODF458816 ONA458816:ONB458816 OWW458816:OWX458816 PGS458816:PGT458816 PQO458816:PQP458816 QAK458816:QAL458816 QKG458816:QKH458816 QUC458816:QUD458816 RDY458816:RDZ458816 RNU458816:RNV458816 RXQ458816:RXR458816 SHM458816:SHN458816 SRI458816:SRJ458816 TBE458816:TBF458816 TLA458816:TLB458816 TUW458816:TUX458816 UES458816:UET458816 UOO458816:UOP458816 UYK458816:UYL458816 VIG458816:VIH458816 VSC458816:VSD458816 WBY458816:WBZ458816 WLU458816:WLV458816 E524352:F524352 I524352:J524352 JE524352:JF524352 TA524352:TB524352 ACW524352:ACX524352 AMS524352:AMT524352 AWO524352:AWP524352 BGK524352:BGL524352 BQG524352:BQH524352 CAC524352:CAD524352 CJY524352:CJZ524352 CTU524352:CTV524352 DDQ524352:DDR524352 DNM524352:DNN524352 DXI524352:DXJ524352 EHE524352:EHF524352 ERA524352:ERB524352 FAW524352:FAX524352 FKS524352:FKT524352 FUO524352:FUP524352 GEK524352:GEL524352 GOG524352:GOH524352 GYC524352:GYD524352 HHY524352:HHZ524352 HRU524352:HRV524352 IBQ524352:IBR524352 ILM524352:ILN524352 IVI524352:IVJ524352 JFE524352:JFF524352 JPA524352:JPB524352 JYW524352:JYX524352 KIS524352:KIT524352 KSO524352:KSP524352 LCK524352:LCL524352 LMG524352:LMH524352 LWC524352:LWD524352 MFY524352:MFZ524352 MPU524352:MPV524352 MZQ524352:MZR524352 NJM524352:NJN524352 NTI524352:NTJ524352 ODE524352:ODF524352 ONA524352:ONB524352 OWW524352:OWX524352 PGS524352:PGT524352 PQO524352:PQP524352 QAK524352:QAL524352 QKG524352:QKH524352 QUC524352:QUD524352 RDY524352:RDZ524352 RNU524352:RNV524352 RXQ524352:RXR524352 SHM524352:SHN524352 SRI524352:SRJ524352 TBE524352:TBF524352 TLA524352:TLB524352 TUW524352:TUX524352 UES524352:UET524352 UOO524352:UOP524352 UYK524352:UYL524352 VIG524352:VIH524352 VSC524352:VSD524352 WBY524352:WBZ524352 WLU524352:WLV524352 E589888:F589888 I589888:J589888 JE589888:JF589888 TA589888:TB589888 ACW589888:ACX589888 AMS589888:AMT589888 AWO589888:AWP589888 BGK589888:BGL589888 BQG589888:BQH589888 CAC589888:CAD589888 CJY589888:CJZ589888 CTU589888:CTV589888 DDQ589888:DDR589888 DNM589888:DNN589888 DXI589888:DXJ589888 EHE589888:EHF589888 ERA589888:ERB589888 FAW589888:FAX589888 FKS589888:FKT589888 FUO589888:FUP589888 GEK589888:GEL589888 GOG589888:GOH589888 GYC589888:GYD589888 HHY589888:HHZ589888 HRU589888:HRV589888 IBQ589888:IBR589888 ILM589888:ILN589888 IVI589888:IVJ589888 JFE589888:JFF589888 JPA589888:JPB589888 JYW589888:JYX589888 KIS589888:KIT589888 KSO589888:KSP589888 LCK589888:LCL589888 LMG589888:LMH589888 LWC589888:LWD589888 MFY589888:MFZ589888 MPU589888:MPV589888 MZQ589888:MZR589888 NJM589888:NJN589888 NTI589888:NTJ589888 ODE589888:ODF589888 ONA589888:ONB589888 OWW589888:OWX589888 PGS589888:PGT589888 PQO589888:PQP589888 QAK589888:QAL589888 QKG589888:QKH589888 QUC589888:QUD589888 RDY589888:RDZ589888 RNU589888:RNV589888 RXQ589888:RXR589888 SHM589888:SHN589888 SRI589888:SRJ589888 TBE589888:TBF589888 TLA589888:TLB589888 TUW589888:TUX589888 UES589888:UET589888 UOO589888:UOP589888 UYK589888:UYL589888 VIG589888:VIH589888 VSC589888:VSD589888 WBY589888:WBZ589888 WLU589888:WLV589888 E655424:F655424 I655424:J655424 JE655424:JF655424 TA655424:TB655424 ACW655424:ACX655424 AMS655424:AMT655424 AWO655424:AWP655424 BGK655424:BGL655424 BQG655424:BQH655424 CAC655424:CAD655424 CJY655424:CJZ655424 CTU655424:CTV655424 DDQ655424:DDR655424 DNM655424:DNN655424 DXI655424:DXJ655424 EHE655424:EHF655424 ERA655424:ERB655424 FAW655424:FAX655424 FKS655424:FKT655424 FUO655424:FUP655424 GEK655424:GEL655424 GOG655424:GOH655424 GYC655424:GYD655424 HHY655424:HHZ655424 HRU655424:HRV655424 IBQ655424:IBR655424 ILM655424:ILN655424 IVI655424:IVJ655424 JFE655424:JFF655424 JPA655424:JPB655424 JYW655424:JYX655424 KIS655424:KIT655424 KSO655424:KSP655424 LCK655424:LCL655424 LMG655424:LMH655424 LWC655424:LWD655424 MFY655424:MFZ655424 MPU655424:MPV655424 MZQ655424:MZR655424 NJM655424:NJN655424 NTI655424:NTJ655424 ODE655424:ODF655424 ONA655424:ONB655424 OWW655424:OWX655424 PGS655424:PGT655424 PQO655424:PQP655424 QAK655424:QAL655424 QKG655424:QKH655424 QUC655424:QUD655424 RDY655424:RDZ655424 RNU655424:RNV655424 RXQ655424:RXR655424 SHM655424:SHN655424 SRI655424:SRJ655424 TBE655424:TBF655424 TLA655424:TLB655424 TUW655424:TUX655424 UES655424:UET655424 UOO655424:UOP655424 UYK655424:UYL655424 VIG655424:VIH655424 VSC655424:VSD655424 WBY655424:WBZ655424 WLU655424:WLV655424 E720960:F720960 I720960:J720960 JE720960:JF720960 TA720960:TB720960 ACW720960:ACX720960 AMS720960:AMT720960 AWO720960:AWP720960 BGK720960:BGL720960 BQG720960:BQH720960 CAC720960:CAD720960 CJY720960:CJZ720960 CTU720960:CTV720960 DDQ720960:DDR720960 DNM720960:DNN720960 DXI720960:DXJ720960 EHE720960:EHF720960 ERA720960:ERB720960 FAW720960:FAX720960 FKS720960:FKT720960 FUO720960:FUP720960 GEK720960:GEL720960 GOG720960:GOH720960 GYC720960:GYD720960 HHY720960:HHZ720960 HRU720960:HRV720960 IBQ720960:IBR720960 ILM720960:ILN720960 IVI720960:IVJ720960 JFE720960:JFF720960 JPA720960:JPB720960 JYW720960:JYX720960 KIS720960:KIT720960 KSO720960:KSP720960 LCK720960:LCL720960 LMG720960:LMH720960 LWC720960:LWD720960 MFY720960:MFZ720960 MPU720960:MPV720960 MZQ720960:MZR720960 NJM720960:NJN720960 NTI720960:NTJ720960 ODE720960:ODF720960 ONA720960:ONB720960 OWW720960:OWX720960 PGS720960:PGT720960 PQO720960:PQP720960 QAK720960:QAL720960 QKG720960:QKH720960 QUC720960:QUD720960 RDY720960:RDZ720960 RNU720960:RNV720960 RXQ720960:RXR720960 SHM720960:SHN720960 SRI720960:SRJ720960 TBE720960:TBF720960 TLA720960:TLB720960 TUW720960:TUX720960 UES720960:UET720960 UOO720960:UOP720960 UYK720960:UYL720960 VIG720960:VIH720960 VSC720960:VSD720960 WBY720960:WBZ720960 WLU720960:WLV720960 E786496:F786496 I786496:J786496 JE786496:JF786496 TA786496:TB786496 ACW786496:ACX786496 AMS786496:AMT786496 AWO786496:AWP786496 BGK786496:BGL786496 BQG786496:BQH786496 CAC786496:CAD786496 CJY786496:CJZ786496 CTU786496:CTV786496 DDQ786496:DDR786496 DNM786496:DNN786496 DXI786496:DXJ786496 EHE786496:EHF786496 ERA786496:ERB786496 FAW786496:FAX786496 FKS786496:FKT786496 FUO786496:FUP786496 GEK786496:GEL786496 GOG786496:GOH786496 GYC786496:GYD786496 HHY786496:HHZ786496 HRU786496:HRV786496 IBQ786496:IBR786496 ILM786496:ILN786496 IVI786496:IVJ786496 JFE786496:JFF786496 JPA786496:JPB786496 JYW786496:JYX786496 KIS786496:KIT786496 KSO786496:KSP786496 LCK786496:LCL786496 LMG786496:LMH786496 LWC786496:LWD786496 MFY786496:MFZ786496 MPU786496:MPV786496 MZQ786496:MZR786496 NJM786496:NJN786496 NTI786496:NTJ786496 ODE786496:ODF786496 ONA786496:ONB786496 OWW786496:OWX786496 PGS786496:PGT786496 PQO786496:PQP786496 QAK786496:QAL786496 QKG786496:QKH786496 QUC786496:QUD786496 RDY786496:RDZ786496 RNU786496:RNV786496 RXQ786496:RXR786496 SHM786496:SHN786496 SRI786496:SRJ786496 TBE786496:TBF786496 TLA786496:TLB786496 TUW786496:TUX786496 UES786496:UET786496 UOO786496:UOP786496 UYK786496:UYL786496 VIG786496:VIH786496 VSC786496:VSD786496 WBY786496:WBZ786496 WLU786496:WLV786496 E852032:F852032 I852032:J852032 JE852032:JF852032 TA852032:TB852032 ACW852032:ACX852032 AMS852032:AMT852032 AWO852032:AWP852032 BGK852032:BGL852032 BQG852032:BQH852032 CAC852032:CAD852032 CJY852032:CJZ852032 CTU852032:CTV852032 DDQ852032:DDR852032 DNM852032:DNN852032 DXI852032:DXJ852032 EHE852032:EHF852032 ERA852032:ERB852032 FAW852032:FAX852032 FKS852032:FKT852032 FUO852032:FUP852032 GEK852032:GEL852032 GOG852032:GOH852032 GYC852032:GYD852032 HHY852032:HHZ852032 HRU852032:HRV852032 IBQ852032:IBR852032 ILM852032:ILN852032 IVI852032:IVJ852032 JFE852032:JFF852032 JPA852032:JPB852032 JYW852032:JYX852032 KIS852032:KIT852032 KSO852032:KSP852032 LCK852032:LCL852032 LMG852032:LMH852032 LWC852032:LWD852032 MFY852032:MFZ852032 MPU852032:MPV852032 MZQ852032:MZR852032 NJM852032:NJN852032 NTI852032:NTJ852032 ODE852032:ODF852032 ONA852032:ONB852032 OWW852032:OWX852032 PGS852032:PGT852032 PQO852032:PQP852032 QAK852032:QAL852032 QKG852032:QKH852032 QUC852032:QUD852032 RDY852032:RDZ852032 RNU852032:RNV852032 RXQ852032:RXR852032 SHM852032:SHN852032 SRI852032:SRJ852032 TBE852032:TBF852032 TLA852032:TLB852032 TUW852032:TUX852032 UES852032:UET852032 UOO852032:UOP852032 UYK852032:UYL852032 VIG852032:VIH852032 VSC852032:VSD852032 WBY852032:WBZ852032 WLU852032:WLV852032 E917568:F917568 I917568:J917568 JE917568:JF917568 TA917568:TB917568 ACW917568:ACX917568 AMS917568:AMT917568 AWO917568:AWP917568 BGK917568:BGL917568 BQG917568:BQH917568 CAC917568:CAD917568 CJY917568:CJZ917568 CTU917568:CTV917568 DDQ917568:DDR917568 DNM917568:DNN917568 DXI917568:DXJ917568 EHE917568:EHF917568 ERA917568:ERB917568 FAW917568:FAX917568 FKS917568:FKT917568 FUO917568:FUP917568 GEK917568:GEL917568 GOG917568:GOH917568 GYC917568:GYD917568 HHY917568:HHZ917568 HRU917568:HRV917568 IBQ917568:IBR917568 ILM917568:ILN917568 IVI917568:IVJ917568 JFE917568:JFF917568 JPA917568:JPB917568 JYW917568:JYX917568 KIS917568:KIT917568 KSO917568:KSP917568 LCK917568:LCL917568 LMG917568:LMH917568 LWC917568:LWD917568 MFY917568:MFZ917568 MPU917568:MPV917568 MZQ917568:MZR917568 NJM917568:NJN917568 NTI917568:NTJ917568 ODE917568:ODF917568 ONA917568:ONB917568 OWW917568:OWX917568 PGS917568:PGT917568 PQO917568:PQP917568 QAK917568:QAL917568 QKG917568:QKH917568 QUC917568:QUD917568 RDY917568:RDZ917568 RNU917568:RNV917568 RXQ917568:RXR917568 SHM917568:SHN917568 SRI917568:SRJ917568 TBE917568:TBF917568 TLA917568:TLB917568 TUW917568:TUX917568 UES917568:UET917568 UOO917568:UOP917568 UYK917568:UYL917568 VIG917568:VIH917568 VSC917568:VSD917568 WBY917568:WBZ917568 WLU917568:WLV917568 E983104:F983104 I983104:J983104 JE983104:JF983104 TA983104:TB983104 ACW983104:ACX983104 AMS983104:AMT983104 AWO983104:AWP983104 BGK983104:BGL983104 BQG983104:BQH983104 CAC983104:CAD983104 CJY983104:CJZ983104 CTU983104:CTV983104 DDQ983104:DDR983104 DNM983104:DNN983104 DXI983104:DXJ983104 EHE983104:EHF983104 ERA983104:ERB983104 FAW983104:FAX983104 FKS983104:FKT983104 FUO983104:FUP983104 GEK983104:GEL983104 GOG983104:GOH983104 GYC983104:GYD983104 HHY983104:HHZ983104 HRU983104:HRV983104 IBQ983104:IBR983104 ILM983104:ILN983104 IVI983104:IVJ983104 JFE983104:JFF983104 JPA983104:JPB983104 JYW983104:JYX983104 KIS983104:KIT983104 KSO983104:KSP983104 LCK983104:LCL983104 LMG983104:LMH983104 LWC983104:LWD983104 MFY983104:MFZ983104 MPU983104:MPV983104 MZQ983104:MZR983104 NJM983104:NJN983104 NTI983104:NTJ983104 ODE983104:ODF983104 ONA983104:ONB983104 OWW983104:OWX983104 PGS983104:PGT983104 PQO983104:PQP983104 QAK983104:QAL983104 QKG983104:QKH983104 QUC983104:QUD983104 RDY983104:RDZ983104 RNU983104:RNV983104 RXQ983104:RXR983104 SHM983104:SHN983104 SRI983104:SRJ983104 TBE983104:TBF983104 TLA983104:TLB983104 TUW983104:TUX983104 UES983104:UET983104 UOO983104:UOP983104 UYK983104:UYL983104 VIG983104:VIH983104 VSC983104:VSD983104 WBY983104:WBZ983104 WLU983104:WLV983104" xr:uid="{991CE915-DEDB-421A-8521-264F0255A5C9}">
      <formula1>0</formula1>
    </dataValidation>
    <dataValidation allowBlank="1" showInputMessage="1" showErrorMessage="1" errorTitle="Hodnota z  Tab. č. 3" error="Tato hodnota se načítá z řádku č. 4.4 &quot;Pachtovné/nájemné infrastrukturního majektu&quot; v Tabulce č. 3. " promptTitle="Hodnota z ř. 4.4 v Tab. č. 3" prompt="Hodnota v tomto řádku se načte z řádku č. 4. 4 v Tabulce č. 3 níže." sqref="E58:F58 I58:J58 JE58:JF58 TA58:TB58 ACW58:ACX58 AMS58:AMT58 AWO58:AWP58 BGK58:BGL58 BQG58:BQH58 CAC58:CAD58 CJY58:CJZ58 CTU58:CTV58 DDQ58:DDR58 DNM58:DNN58 DXI58:DXJ58 EHE58:EHF58 ERA58:ERB58 FAW58:FAX58 FKS58:FKT58 FUO58:FUP58 GEK58:GEL58 GOG58:GOH58 GYC58:GYD58 HHY58:HHZ58 HRU58:HRV58 IBQ58:IBR58 ILM58:ILN58 IVI58:IVJ58 JFE58:JFF58 JPA58:JPB58 JYW58:JYX58 KIS58:KIT58 KSO58:KSP58 LCK58:LCL58 LMG58:LMH58 LWC58:LWD58 MFY58:MFZ58 MPU58:MPV58 MZQ58:MZR58 NJM58:NJN58 NTI58:NTJ58 ODE58:ODF58 ONA58:ONB58 OWW58:OWX58 PGS58:PGT58 PQO58:PQP58 QAK58:QAL58 QKG58:QKH58 QUC58:QUD58 RDY58:RDZ58 RNU58:RNV58 RXQ58:RXR58 SHM58:SHN58 SRI58:SRJ58 TBE58:TBF58 TLA58:TLB58 TUW58:TUX58 UES58:UET58 UOO58:UOP58 UYK58:UYL58 VIG58:VIH58 VSC58:VSD58 WBY58:WBZ58 WLU58:WLV58 E65594:F65594 I65594:J65594 JE65594:JF65594 TA65594:TB65594 ACW65594:ACX65594 AMS65594:AMT65594 AWO65594:AWP65594 BGK65594:BGL65594 BQG65594:BQH65594 CAC65594:CAD65594 CJY65594:CJZ65594 CTU65594:CTV65594 DDQ65594:DDR65594 DNM65594:DNN65594 DXI65594:DXJ65594 EHE65594:EHF65594 ERA65594:ERB65594 FAW65594:FAX65594 FKS65594:FKT65594 FUO65594:FUP65594 GEK65594:GEL65594 GOG65594:GOH65594 GYC65594:GYD65594 HHY65594:HHZ65594 HRU65594:HRV65594 IBQ65594:IBR65594 ILM65594:ILN65594 IVI65594:IVJ65594 JFE65594:JFF65594 JPA65594:JPB65594 JYW65594:JYX65594 KIS65594:KIT65594 KSO65594:KSP65594 LCK65594:LCL65594 LMG65594:LMH65594 LWC65594:LWD65594 MFY65594:MFZ65594 MPU65594:MPV65594 MZQ65594:MZR65594 NJM65594:NJN65594 NTI65594:NTJ65594 ODE65594:ODF65594 ONA65594:ONB65594 OWW65594:OWX65594 PGS65594:PGT65594 PQO65594:PQP65594 QAK65594:QAL65594 QKG65594:QKH65594 QUC65594:QUD65594 RDY65594:RDZ65594 RNU65594:RNV65594 RXQ65594:RXR65594 SHM65594:SHN65594 SRI65594:SRJ65594 TBE65594:TBF65594 TLA65594:TLB65594 TUW65594:TUX65594 UES65594:UET65594 UOO65594:UOP65594 UYK65594:UYL65594 VIG65594:VIH65594 VSC65594:VSD65594 WBY65594:WBZ65594 WLU65594:WLV65594 E131130:F131130 I131130:J131130 JE131130:JF131130 TA131130:TB131130 ACW131130:ACX131130 AMS131130:AMT131130 AWO131130:AWP131130 BGK131130:BGL131130 BQG131130:BQH131130 CAC131130:CAD131130 CJY131130:CJZ131130 CTU131130:CTV131130 DDQ131130:DDR131130 DNM131130:DNN131130 DXI131130:DXJ131130 EHE131130:EHF131130 ERA131130:ERB131130 FAW131130:FAX131130 FKS131130:FKT131130 FUO131130:FUP131130 GEK131130:GEL131130 GOG131130:GOH131130 GYC131130:GYD131130 HHY131130:HHZ131130 HRU131130:HRV131130 IBQ131130:IBR131130 ILM131130:ILN131130 IVI131130:IVJ131130 JFE131130:JFF131130 JPA131130:JPB131130 JYW131130:JYX131130 KIS131130:KIT131130 KSO131130:KSP131130 LCK131130:LCL131130 LMG131130:LMH131130 LWC131130:LWD131130 MFY131130:MFZ131130 MPU131130:MPV131130 MZQ131130:MZR131130 NJM131130:NJN131130 NTI131130:NTJ131130 ODE131130:ODF131130 ONA131130:ONB131130 OWW131130:OWX131130 PGS131130:PGT131130 PQO131130:PQP131130 QAK131130:QAL131130 QKG131130:QKH131130 QUC131130:QUD131130 RDY131130:RDZ131130 RNU131130:RNV131130 RXQ131130:RXR131130 SHM131130:SHN131130 SRI131130:SRJ131130 TBE131130:TBF131130 TLA131130:TLB131130 TUW131130:TUX131130 UES131130:UET131130 UOO131130:UOP131130 UYK131130:UYL131130 VIG131130:VIH131130 VSC131130:VSD131130 WBY131130:WBZ131130 WLU131130:WLV131130 E196666:F196666 I196666:J196666 JE196666:JF196666 TA196666:TB196666 ACW196666:ACX196666 AMS196666:AMT196666 AWO196666:AWP196666 BGK196666:BGL196666 BQG196666:BQH196666 CAC196666:CAD196666 CJY196666:CJZ196666 CTU196666:CTV196666 DDQ196666:DDR196666 DNM196666:DNN196666 DXI196666:DXJ196666 EHE196666:EHF196666 ERA196666:ERB196666 FAW196666:FAX196666 FKS196666:FKT196666 FUO196666:FUP196666 GEK196666:GEL196666 GOG196666:GOH196666 GYC196666:GYD196666 HHY196666:HHZ196666 HRU196666:HRV196666 IBQ196666:IBR196666 ILM196666:ILN196666 IVI196666:IVJ196666 JFE196666:JFF196666 JPA196666:JPB196666 JYW196666:JYX196666 KIS196666:KIT196666 KSO196666:KSP196666 LCK196666:LCL196666 LMG196666:LMH196666 LWC196666:LWD196666 MFY196666:MFZ196666 MPU196666:MPV196666 MZQ196666:MZR196666 NJM196666:NJN196666 NTI196666:NTJ196666 ODE196666:ODF196666 ONA196666:ONB196666 OWW196666:OWX196666 PGS196666:PGT196666 PQO196666:PQP196666 QAK196666:QAL196666 QKG196666:QKH196666 QUC196666:QUD196666 RDY196666:RDZ196666 RNU196666:RNV196666 RXQ196666:RXR196666 SHM196666:SHN196666 SRI196666:SRJ196666 TBE196666:TBF196666 TLA196666:TLB196666 TUW196666:TUX196666 UES196666:UET196666 UOO196666:UOP196666 UYK196666:UYL196666 VIG196666:VIH196666 VSC196666:VSD196666 WBY196666:WBZ196666 WLU196666:WLV196666 E262202:F262202 I262202:J262202 JE262202:JF262202 TA262202:TB262202 ACW262202:ACX262202 AMS262202:AMT262202 AWO262202:AWP262202 BGK262202:BGL262202 BQG262202:BQH262202 CAC262202:CAD262202 CJY262202:CJZ262202 CTU262202:CTV262202 DDQ262202:DDR262202 DNM262202:DNN262202 DXI262202:DXJ262202 EHE262202:EHF262202 ERA262202:ERB262202 FAW262202:FAX262202 FKS262202:FKT262202 FUO262202:FUP262202 GEK262202:GEL262202 GOG262202:GOH262202 GYC262202:GYD262202 HHY262202:HHZ262202 HRU262202:HRV262202 IBQ262202:IBR262202 ILM262202:ILN262202 IVI262202:IVJ262202 JFE262202:JFF262202 JPA262202:JPB262202 JYW262202:JYX262202 KIS262202:KIT262202 KSO262202:KSP262202 LCK262202:LCL262202 LMG262202:LMH262202 LWC262202:LWD262202 MFY262202:MFZ262202 MPU262202:MPV262202 MZQ262202:MZR262202 NJM262202:NJN262202 NTI262202:NTJ262202 ODE262202:ODF262202 ONA262202:ONB262202 OWW262202:OWX262202 PGS262202:PGT262202 PQO262202:PQP262202 QAK262202:QAL262202 QKG262202:QKH262202 QUC262202:QUD262202 RDY262202:RDZ262202 RNU262202:RNV262202 RXQ262202:RXR262202 SHM262202:SHN262202 SRI262202:SRJ262202 TBE262202:TBF262202 TLA262202:TLB262202 TUW262202:TUX262202 UES262202:UET262202 UOO262202:UOP262202 UYK262202:UYL262202 VIG262202:VIH262202 VSC262202:VSD262202 WBY262202:WBZ262202 WLU262202:WLV262202 E327738:F327738 I327738:J327738 JE327738:JF327738 TA327738:TB327738 ACW327738:ACX327738 AMS327738:AMT327738 AWO327738:AWP327738 BGK327738:BGL327738 BQG327738:BQH327738 CAC327738:CAD327738 CJY327738:CJZ327738 CTU327738:CTV327738 DDQ327738:DDR327738 DNM327738:DNN327738 DXI327738:DXJ327738 EHE327738:EHF327738 ERA327738:ERB327738 FAW327738:FAX327738 FKS327738:FKT327738 FUO327738:FUP327738 GEK327738:GEL327738 GOG327738:GOH327738 GYC327738:GYD327738 HHY327738:HHZ327738 HRU327738:HRV327738 IBQ327738:IBR327738 ILM327738:ILN327738 IVI327738:IVJ327738 JFE327738:JFF327738 JPA327738:JPB327738 JYW327738:JYX327738 KIS327738:KIT327738 KSO327738:KSP327738 LCK327738:LCL327738 LMG327738:LMH327738 LWC327738:LWD327738 MFY327738:MFZ327738 MPU327738:MPV327738 MZQ327738:MZR327738 NJM327738:NJN327738 NTI327738:NTJ327738 ODE327738:ODF327738 ONA327738:ONB327738 OWW327738:OWX327738 PGS327738:PGT327738 PQO327738:PQP327738 QAK327738:QAL327738 QKG327738:QKH327738 QUC327738:QUD327738 RDY327738:RDZ327738 RNU327738:RNV327738 RXQ327738:RXR327738 SHM327738:SHN327738 SRI327738:SRJ327738 TBE327738:TBF327738 TLA327738:TLB327738 TUW327738:TUX327738 UES327738:UET327738 UOO327738:UOP327738 UYK327738:UYL327738 VIG327738:VIH327738 VSC327738:VSD327738 WBY327738:WBZ327738 WLU327738:WLV327738 E393274:F393274 I393274:J393274 JE393274:JF393274 TA393274:TB393274 ACW393274:ACX393274 AMS393274:AMT393274 AWO393274:AWP393274 BGK393274:BGL393274 BQG393274:BQH393274 CAC393274:CAD393274 CJY393274:CJZ393274 CTU393274:CTV393274 DDQ393274:DDR393274 DNM393274:DNN393274 DXI393274:DXJ393274 EHE393274:EHF393274 ERA393274:ERB393274 FAW393274:FAX393274 FKS393274:FKT393274 FUO393274:FUP393274 GEK393274:GEL393274 GOG393274:GOH393274 GYC393274:GYD393274 HHY393274:HHZ393274 HRU393274:HRV393274 IBQ393274:IBR393274 ILM393274:ILN393274 IVI393274:IVJ393274 JFE393274:JFF393274 JPA393274:JPB393274 JYW393274:JYX393274 KIS393274:KIT393274 KSO393274:KSP393274 LCK393274:LCL393274 LMG393274:LMH393274 LWC393274:LWD393274 MFY393274:MFZ393274 MPU393274:MPV393274 MZQ393274:MZR393274 NJM393274:NJN393274 NTI393274:NTJ393274 ODE393274:ODF393274 ONA393274:ONB393274 OWW393274:OWX393274 PGS393274:PGT393274 PQO393274:PQP393274 QAK393274:QAL393274 QKG393274:QKH393274 QUC393274:QUD393274 RDY393274:RDZ393274 RNU393274:RNV393274 RXQ393274:RXR393274 SHM393274:SHN393274 SRI393274:SRJ393274 TBE393274:TBF393274 TLA393274:TLB393274 TUW393274:TUX393274 UES393274:UET393274 UOO393274:UOP393274 UYK393274:UYL393274 VIG393274:VIH393274 VSC393274:VSD393274 WBY393274:WBZ393274 WLU393274:WLV393274 E458810:F458810 I458810:J458810 JE458810:JF458810 TA458810:TB458810 ACW458810:ACX458810 AMS458810:AMT458810 AWO458810:AWP458810 BGK458810:BGL458810 BQG458810:BQH458810 CAC458810:CAD458810 CJY458810:CJZ458810 CTU458810:CTV458810 DDQ458810:DDR458810 DNM458810:DNN458810 DXI458810:DXJ458810 EHE458810:EHF458810 ERA458810:ERB458810 FAW458810:FAX458810 FKS458810:FKT458810 FUO458810:FUP458810 GEK458810:GEL458810 GOG458810:GOH458810 GYC458810:GYD458810 HHY458810:HHZ458810 HRU458810:HRV458810 IBQ458810:IBR458810 ILM458810:ILN458810 IVI458810:IVJ458810 JFE458810:JFF458810 JPA458810:JPB458810 JYW458810:JYX458810 KIS458810:KIT458810 KSO458810:KSP458810 LCK458810:LCL458810 LMG458810:LMH458810 LWC458810:LWD458810 MFY458810:MFZ458810 MPU458810:MPV458810 MZQ458810:MZR458810 NJM458810:NJN458810 NTI458810:NTJ458810 ODE458810:ODF458810 ONA458810:ONB458810 OWW458810:OWX458810 PGS458810:PGT458810 PQO458810:PQP458810 QAK458810:QAL458810 QKG458810:QKH458810 QUC458810:QUD458810 RDY458810:RDZ458810 RNU458810:RNV458810 RXQ458810:RXR458810 SHM458810:SHN458810 SRI458810:SRJ458810 TBE458810:TBF458810 TLA458810:TLB458810 TUW458810:TUX458810 UES458810:UET458810 UOO458810:UOP458810 UYK458810:UYL458810 VIG458810:VIH458810 VSC458810:VSD458810 WBY458810:WBZ458810 WLU458810:WLV458810 E524346:F524346 I524346:J524346 JE524346:JF524346 TA524346:TB524346 ACW524346:ACX524346 AMS524346:AMT524346 AWO524346:AWP524346 BGK524346:BGL524346 BQG524346:BQH524346 CAC524346:CAD524346 CJY524346:CJZ524346 CTU524346:CTV524346 DDQ524346:DDR524346 DNM524346:DNN524346 DXI524346:DXJ524346 EHE524346:EHF524346 ERA524346:ERB524346 FAW524346:FAX524346 FKS524346:FKT524346 FUO524346:FUP524346 GEK524346:GEL524346 GOG524346:GOH524346 GYC524346:GYD524346 HHY524346:HHZ524346 HRU524346:HRV524346 IBQ524346:IBR524346 ILM524346:ILN524346 IVI524346:IVJ524346 JFE524346:JFF524346 JPA524346:JPB524346 JYW524346:JYX524346 KIS524346:KIT524346 KSO524346:KSP524346 LCK524346:LCL524346 LMG524346:LMH524346 LWC524346:LWD524346 MFY524346:MFZ524346 MPU524346:MPV524346 MZQ524346:MZR524346 NJM524346:NJN524346 NTI524346:NTJ524346 ODE524346:ODF524346 ONA524346:ONB524346 OWW524346:OWX524346 PGS524346:PGT524346 PQO524346:PQP524346 QAK524346:QAL524346 QKG524346:QKH524346 QUC524346:QUD524346 RDY524346:RDZ524346 RNU524346:RNV524346 RXQ524346:RXR524346 SHM524346:SHN524346 SRI524346:SRJ524346 TBE524346:TBF524346 TLA524346:TLB524346 TUW524346:TUX524346 UES524346:UET524346 UOO524346:UOP524346 UYK524346:UYL524346 VIG524346:VIH524346 VSC524346:VSD524346 WBY524346:WBZ524346 WLU524346:WLV524346 E589882:F589882 I589882:J589882 JE589882:JF589882 TA589882:TB589882 ACW589882:ACX589882 AMS589882:AMT589882 AWO589882:AWP589882 BGK589882:BGL589882 BQG589882:BQH589882 CAC589882:CAD589882 CJY589882:CJZ589882 CTU589882:CTV589882 DDQ589882:DDR589882 DNM589882:DNN589882 DXI589882:DXJ589882 EHE589882:EHF589882 ERA589882:ERB589882 FAW589882:FAX589882 FKS589882:FKT589882 FUO589882:FUP589882 GEK589882:GEL589882 GOG589882:GOH589882 GYC589882:GYD589882 HHY589882:HHZ589882 HRU589882:HRV589882 IBQ589882:IBR589882 ILM589882:ILN589882 IVI589882:IVJ589882 JFE589882:JFF589882 JPA589882:JPB589882 JYW589882:JYX589882 KIS589882:KIT589882 KSO589882:KSP589882 LCK589882:LCL589882 LMG589882:LMH589882 LWC589882:LWD589882 MFY589882:MFZ589882 MPU589882:MPV589882 MZQ589882:MZR589882 NJM589882:NJN589882 NTI589882:NTJ589882 ODE589882:ODF589882 ONA589882:ONB589882 OWW589882:OWX589882 PGS589882:PGT589882 PQO589882:PQP589882 QAK589882:QAL589882 QKG589882:QKH589882 QUC589882:QUD589882 RDY589882:RDZ589882 RNU589882:RNV589882 RXQ589882:RXR589882 SHM589882:SHN589882 SRI589882:SRJ589882 TBE589882:TBF589882 TLA589882:TLB589882 TUW589882:TUX589882 UES589882:UET589882 UOO589882:UOP589882 UYK589882:UYL589882 VIG589882:VIH589882 VSC589882:VSD589882 WBY589882:WBZ589882 WLU589882:WLV589882 E655418:F655418 I655418:J655418 JE655418:JF655418 TA655418:TB655418 ACW655418:ACX655418 AMS655418:AMT655418 AWO655418:AWP655418 BGK655418:BGL655418 BQG655418:BQH655418 CAC655418:CAD655418 CJY655418:CJZ655418 CTU655418:CTV655418 DDQ655418:DDR655418 DNM655418:DNN655418 DXI655418:DXJ655418 EHE655418:EHF655418 ERA655418:ERB655418 FAW655418:FAX655418 FKS655418:FKT655418 FUO655418:FUP655418 GEK655418:GEL655418 GOG655418:GOH655418 GYC655418:GYD655418 HHY655418:HHZ655418 HRU655418:HRV655418 IBQ655418:IBR655418 ILM655418:ILN655418 IVI655418:IVJ655418 JFE655418:JFF655418 JPA655418:JPB655418 JYW655418:JYX655418 KIS655418:KIT655418 KSO655418:KSP655418 LCK655418:LCL655418 LMG655418:LMH655418 LWC655418:LWD655418 MFY655418:MFZ655418 MPU655418:MPV655418 MZQ655418:MZR655418 NJM655418:NJN655418 NTI655418:NTJ655418 ODE655418:ODF655418 ONA655418:ONB655418 OWW655418:OWX655418 PGS655418:PGT655418 PQO655418:PQP655418 QAK655418:QAL655418 QKG655418:QKH655418 QUC655418:QUD655418 RDY655418:RDZ655418 RNU655418:RNV655418 RXQ655418:RXR655418 SHM655418:SHN655418 SRI655418:SRJ655418 TBE655418:TBF655418 TLA655418:TLB655418 TUW655418:TUX655418 UES655418:UET655418 UOO655418:UOP655418 UYK655418:UYL655418 VIG655418:VIH655418 VSC655418:VSD655418 WBY655418:WBZ655418 WLU655418:WLV655418 E720954:F720954 I720954:J720954 JE720954:JF720954 TA720954:TB720954 ACW720954:ACX720954 AMS720954:AMT720954 AWO720954:AWP720954 BGK720954:BGL720954 BQG720954:BQH720954 CAC720954:CAD720954 CJY720954:CJZ720954 CTU720954:CTV720954 DDQ720954:DDR720954 DNM720954:DNN720954 DXI720954:DXJ720954 EHE720954:EHF720954 ERA720954:ERB720954 FAW720954:FAX720954 FKS720954:FKT720954 FUO720954:FUP720954 GEK720954:GEL720954 GOG720954:GOH720954 GYC720954:GYD720954 HHY720954:HHZ720954 HRU720954:HRV720954 IBQ720954:IBR720954 ILM720954:ILN720954 IVI720954:IVJ720954 JFE720954:JFF720954 JPA720954:JPB720954 JYW720954:JYX720954 KIS720954:KIT720954 KSO720954:KSP720954 LCK720954:LCL720954 LMG720954:LMH720954 LWC720954:LWD720954 MFY720954:MFZ720954 MPU720954:MPV720954 MZQ720954:MZR720954 NJM720954:NJN720954 NTI720954:NTJ720954 ODE720954:ODF720954 ONA720954:ONB720954 OWW720954:OWX720954 PGS720954:PGT720954 PQO720954:PQP720954 QAK720954:QAL720954 QKG720954:QKH720954 QUC720954:QUD720954 RDY720954:RDZ720954 RNU720954:RNV720954 RXQ720954:RXR720954 SHM720954:SHN720954 SRI720954:SRJ720954 TBE720954:TBF720954 TLA720954:TLB720954 TUW720954:TUX720954 UES720954:UET720954 UOO720954:UOP720954 UYK720954:UYL720954 VIG720954:VIH720954 VSC720954:VSD720954 WBY720954:WBZ720954 WLU720954:WLV720954 E786490:F786490 I786490:J786490 JE786490:JF786490 TA786490:TB786490 ACW786490:ACX786490 AMS786490:AMT786490 AWO786490:AWP786490 BGK786490:BGL786490 BQG786490:BQH786490 CAC786490:CAD786490 CJY786490:CJZ786490 CTU786490:CTV786490 DDQ786490:DDR786490 DNM786490:DNN786490 DXI786490:DXJ786490 EHE786490:EHF786490 ERA786490:ERB786490 FAW786490:FAX786490 FKS786490:FKT786490 FUO786490:FUP786490 GEK786490:GEL786490 GOG786490:GOH786490 GYC786490:GYD786490 HHY786490:HHZ786490 HRU786490:HRV786490 IBQ786490:IBR786490 ILM786490:ILN786490 IVI786490:IVJ786490 JFE786490:JFF786490 JPA786490:JPB786490 JYW786490:JYX786490 KIS786490:KIT786490 KSO786490:KSP786490 LCK786490:LCL786490 LMG786490:LMH786490 LWC786490:LWD786490 MFY786490:MFZ786490 MPU786490:MPV786490 MZQ786490:MZR786490 NJM786490:NJN786490 NTI786490:NTJ786490 ODE786490:ODF786490 ONA786490:ONB786490 OWW786490:OWX786490 PGS786490:PGT786490 PQO786490:PQP786490 QAK786490:QAL786490 QKG786490:QKH786490 QUC786490:QUD786490 RDY786490:RDZ786490 RNU786490:RNV786490 RXQ786490:RXR786490 SHM786490:SHN786490 SRI786490:SRJ786490 TBE786490:TBF786490 TLA786490:TLB786490 TUW786490:TUX786490 UES786490:UET786490 UOO786490:UOP786490 UYK786490:UYL786490 VIG786490:VIH786490 VSC786490:VSD786490 WBY786490:WBZ786490 WLU786490:WLV786490 E852026:F852026 I852026:J852026 JE852026:JF852026 TA852026:TB852026 ACW852026:ACX852026 AMS852026:AMT852026 AWO852026:AWP852026 BGK852026:BGL852026 BQG852026:BQH852026 CAC852026:CAD852026 CJY852026:CJZ852026 CTU852026:CTV852026 DDQ852026:DDR852026 DNM852026:DNN852026 DXI852026:DXJ852026 EHE852026:EHF852026 ERA852026:ERB852026 FAW852026:FAX852026 FKS852026:FKT852026 FUO852026:FUP852026 GEK852026:GEL852026 GOG852026:GOH852026 GYC852026:GYD852026 HHY852026:HHZ852026 HRU852026:HRV852026 IBQ852026:IBR852026 ILM852026:ILN852026 IVI852026:IVJ852026 JFE852026:JFF852026 JPA852026:JPB852026 JYW852026:JYX852026 KIS852026:KIT852026 KSO852026:KSP852026 LCK852026:LCL852026 LMG852026:LMH852026 LWC852026:LWD852026 MFY852026:MFZ852026 MPU852026:MPV852026 MZQ852026:MZR852026 NJM852026:NJN852026 NTI852026:NTJ852026 ODE852026:ODF852026 ONA852026:ONB852026 OWW852026:OWX852026 PGS852026:PGT852026 PQO852026:PQP852026 QAK852026:QAL852026 QKG852026:QKH852026 QUC852026:QUD852026 RDY852026:RDZ852026 RNU852026:RNV852026 RXQ852026:RXR852026 SHM852026:SHN852026 SRI852026:SRJ852026 TBE852026:TBF852026 TLA852026:TLB852026 TUW852026:TUX852026 UES852026:UET852026 UOO852026:UOP852026 UYK852026:UYL852026 VIG852026:VIH852026 VSC852026:VSD852026 WBY852026:WBZ852026 WLU852026:WLV852026 E917562:F917562 I917562:J917562 JE917562:JF917562 TA917562:TB917562 ACW917562:ACX917562 AMS917562:AMT917562 AWO917562:AWP917562 BGK917562:BGL917562 BQG917562:BQH917562 CAC917562:CAD917562 CJY917562:CJZ917562 CTU917562:CTV917562 DDQ917562:DDR917562 DNM917562:DNN917562 DXI917562:DXJ917562 EHE917562:EHF917562 ERA917562:ERB917562 FAW917562:FAX917562 FKS917562:FKT917562 FUO917562:FUP917562 GEK917562:GEL917562 GOG917562:GOH917562 GYC917562:GYD917562 HHY917562:HHZ917562 HRU917562:HRV917562 IBQ917562:IBR917562 ILM917562:ILN917562 IVI917562:IVJ917562 JFE917562:JFF917562 JPA917562:JPB917562 JYW917562:JYX917562 KIS917562:KIT917562 KSO917562:KSP917562 LCK917562:LCL917562 LMG917562:LMH917562 LWC917562:LWD917562 MFY917562:MFZ917562 MPU917562:MPV917562 MZQ917562:MZR917562 NJM917562:NJN917562 NTI917562:NTJ917562 ODE917562:ODF917562 ONA917562:ONB917562 OWW917562:OWX917562 PGS917562:PGT917562 PQO917562:PQP917562 QAK917562:QAL917562 QKG917562:QKH917562 QUC917562:QUD917562 RDY917562:RDZ917562 RNU917562:RNV917562 RXQ917562:RXR917562 SHM917562:SHN917562 SRI917562:SRJ917562 TBE917562:TBF917562 TLA917562:TLB917562 TUW917562:TUX917562 UES917562:UET917562 UOO917562:UOP917562 UYK917562:UYL917562 VIG917562:VIH917562 VSC917562:VSD917562 WBY917562:WBZ917562 WLU917562:WLV917562 E983098:F983098 I983098:J983098 JE983098:JF983098 TA983098:TB983098 ACW983098:ACX983098 AMS983098:AMT983098 AWO983098:AWP983098 BGK983098:BGL983098 BQG983098:BQH983098 CAC983098:CAD983098 CJY983098:CJZ983098 CTU983098:CTV983098 DDQ983098:DDR983098 DNM983098:DNN983098 DXI983098:DXJ983098 EHE983098:EHF983098 ERA983098:ERB983098 FAW983098:FAX983098 FKS983098:FKT983098 FUO983098:FUP983098 GEK983098:GEL983098 GOG983098:GOH983098 GYC983098:GYD983098 HHY983098:HHZ983098 HRU983098:HRV983098 IBQ983098:IBR983098 ILM983098:ILN983098 IVI983098:IVJ983098 JFE983098:JFF983098 JPA983098:JPB983098 JYW983098:JYX983098 KIS983098:KIT983098 KSO983098:KSP983098 LCK983098:LCL983098 LMG983098:LMH983098 LWC983098:LWD983098 MFY983098:MFZ983098 MPU983098:MPV983098 MZQ983098:MZR983098 NJM983098:NJN983098 NTI983098:NTJ983098 ODE983098:ODF983098 ONA983098:ONB983098 OWW983098:OWX983098 PGS983098:PGT983098 PQO983098:PQP983098 QAK983098:QAL983098 QKG983098:QKH983098 QUC983098:QUD983098 RDY983098:RDZ983098 RNU983098:RNV983098 RXQ983098:RXR983098 SHM983098:SHN983098 SRI983098:SRJ983098 TBE983098:TBF983098 TLA983098:TLB983098 TUW983098:TUX983098 UES983098:UET983098 UOO983098:UOP983098 UYK983098:UYL983098 VIG983098:VIH983098 VSC983098:VSD983098 WBY983098:WBZ983098 WLU983098:WLV983098" xr:uid="{A71A91FC-3E1D-4662-86AC-F576E29CA508}"/>
  </dataValidations>
  <printOptions horizontalCentered="1"/>
  <pageMargins left="0.15748031496063" right="0.196850393700787" top="0.39370078740157499" bottom="0.43307086614173201" header="0.31496062992126" footer="0.31496062992126"/>
  <pageSetup paperSize="9" scale="68" fitToHeight="5" orientation="portrait" r:id="rId1"/>
  <rowBreaks count="3" manualBreakCount="3">
    <brk id="68" max="6" man="1"/>
    <brk id="106" max="6" man="1"/>
    <brk id="13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MF</vt:lpstr>
      <vt:lpstr>MF!Oblast_tisku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Šamšulová Jana</dc:creator>
  <cp:lastModifiedBy>Milan Přindiš</cp:lastModifiedBy>
  <dcterms:created xsi:type="dcterms:W3CDTF">2023-11-24T09:19:54Z</dcterms:created>
  <dcterms:modified xsi:type="dcterms:W3CDTF">2023-11-24T09:34:15Z</dcterms:modified>
</cp:coreProperties>
</file>